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15330" windowHeight="5700" activeTab="5"/>
  </bookViews>
  <sheets>
    <sheet name="Federally Collected Revenue" sheetId="4" r:id="rId1"/>
    <sheet name="Fed. Income &amp; Distribution June" sheetId="1" r:id="rId2"/>
    <sheet name="Allocation of FGN's Share" sheetId="5" r:id="rId3"/>
    <sheet name="Consolidated Income &amp; Disburse" sheetId="7" r:id="rId4"/>
    <sheet name="TSA- SUB REC ACCT" sheetId="6" r:id="rId5"/>
    <sheet name="FGN Capital Devt. Fund Account" sheetId="2" r:id="rId6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4" l="1"/>
  <c r="M79" i="7" l="1"/>
  <c r="K34" i="1"/>
  <c r="L34" i="1"/>
  <c r="E33" i="1"/>
  <c r="M21" i="1"/>
  <c r="O26" i="7" l="1"/>
  <c r="N26" i="7"/>
  <c r="M26" i="7"/>
  <c r="L26" i="7"/>
  <c r="K26" i="7"/>
  <c r="J26" i="7"/>
  <c r="I26" i="7"/>
  <c r="H26" i="7"/>
  <c r="G26" i="7"/>
  <c r="F26" i="7"/>
  <c r="E26" i="7"/>
  <c r="D26" i="7"/>
  <c r="C26" i="7"/>
  <c r="E16" i="7"/>
  <c r="E14" i="7"/>
  <c r="E10" i="7"/>
  <c r="E9" i="7"/>
  <c r="E8" i="7"/>
  <c r="H99" i="1"/>
  <c r="I99" i="1"/>
  <c r="J99" i="1"/>
  <c r="K99" i="1"/>
  <c r="L99" i="1"/>
  <c r="M99" i="1"/>
  <c r="N99" i="1"/>
  <c r="G99" i="1"/>
  <c r="F99" i="1"/>
  <c r="M106" i="1"/>
  <c r="N106" i="1" s="1"/>
  <c r="I106" i="1"/>
  <c r="F106" i="1"/>
  <c r="N105" i="1"/>
  <c r="N104" i="1"/>
  <c r="N103" i="1"/>
  <c r="N102" i="1"/>
  <c r="N100" i="1"/>
  <c r="E74" i="1"/>
  <c r="E73" i="1"/>
  <c r="E72" i="1"/>
  <c r="E68" i="1"/>
  <c r="E66" i="1"/>
  <c r="E65" i="1"/>
  <c r="E64" i="1"/>
  <c r="E63" i="1"/>
  <c r="E61" i="1"/>
  <c r="E60" i="1"/>
  <c r="E59" i="1"/>
  <c r="E58" i="1"/>
  <c r="E57" i="1"/>
  <c r="E56" i="1"/>
  <c r="B21" i="4" l="1"/>
  <c r="L8" i="4"/>
  <c r="M8" i="4" s="1"/>
  <c r="L9" i="4"/>
  <c r="M9" i="4" s="1"/>
  <c r="N9" i="4" s="1"/>
  <c r="L10" i="4"/>
  <c r="M10" i="4" s="1"/>
  <c r="N10" i="4" s="1"/>
  <c r="L11" i="4"/>
  <c r="M11" i="4" s="1"/>
  <c r="N11" i="4" s="1"/>
  <c r="L12" i="4"/>
  <c r="M12" i="4" s="1"/>
  <c r="N12" i="4" s="1"/>
  <c r="L13" i="4"/>
  <c r="M13" i="4" s="1"/>
  <c r="L14" i="4"/>
  <c r="M14" i="4" s="1"/>
  <c r="N14" i="4" s="1"/>
  <c r="L15" i="4"/>
  <c r="M15" i="4" s="1"/>
  <c r="N15" i="4" s="1"/>
  <c r="L17" i="4"/>
  <c r="M17" i="4" s="1"/>
  <c r="L18" i="4"/>
  <c r="M18" i="4" s="1"/>
  <c r="N18" i="4" s="1"/>
  <c r="L19" i="4"/>
  <c r="M19" i="4" s="1"/>
  <c r="N19" i="4" s="1"/>
  <c r="L20" i="4"/>
  <c r="M20" i="4" s="1"/>
  <c r="N20" i="4" s="1"/>
  <c r="L21" i="4"/>
  <c r="M21" i="4" s="1"/>
  <c r="N21" i="4" s="1"/>
  <c r="L22" i="4"/>
  <c r="M22" i="4" s="1"/>
  <c r="N22" i="4" s="1"/>
  <c r="L7" i="4"/>
  <c r="M7" i="4" s="1"/>
  <c r="N7" i="4" s="1"/>
  <c r="D14" i="5"/>
  <c r="E14" i="5"/>
  <c r="F14" i="5"/>
  <c r="G14" i="5"/>
  <c r="H14" i="5"/>
  <c r="I14" i="5"/>
  <c r="J14" i="5"/>
  <c r="K14" i="5"/>
  <c r="L14" i="5"/>
  <c r="D20" i="5"/>
  <c r="E20" i="5"/>
  <c r="F20" i="5"/>
  <c r="G20" i="5"/>
  <c r="H20" i="5"/>
  <c r="I20" i="5"/>
  <c r="J20" i="5"/>
  <c r="K20" i="5"/>
  <c r="L20" i="5"/>
  <c r="D24" i="5"/>
  <c r="E24" i="5"/>
  <c r="F24" i="5"/>
  <c r="M24" i="5" s="1"/>
  <c r="N24" i="5" s="1"/>
  <c r="O24" i="5" s="1"/>
  <c r="G24" i="5"/>
  <c r="H24" i="5"/>
  <c r="I24" i="5"/>
  <c r="J24" i="5"/>
  <c r="K24" i="5"/>
  <c r="L24" i="5"/>
  <c r="C24" i="5"/>
  <c r="C20" i="5"/>
  <c r="C14" i="5"/>
  <c r="N8" i="5"/>
  <c r="N12" i="5"/>
  <c r="O12" i="5" s="1"/>
  <c r="N17" i="5"/>
  <c r="O17" i="5" s="1"/>
  <c r="N22" i="5"/>
  <c r="M9" i="5"/>
  <c r="N9" i="5" s="1"/>
  <c r="O9" i="5" s="1"/>
  <c r="M10" i="5"/>
  <c r="N10" i="5" s="1"/>
  <c r="O10" i="5" s="1"/>
  <c r="M11" i="5"/>
  <c r="N11" i="5" s="1"/>
  <c r="O11" i="5" s="1"/>
  <c r="M12" i="5"/>
  <c r="M13" i="5"/>
  <c r="N13" i="5" s="1"/>
  <c r="O13" i="5" s="1"/>
  <c r="M14" i="5"/>
  <c r="N14" i="5" s="1"/>
  <c r="O14" i="5" s="1"/>
  <c r="M15" i="5"/>
  <c r="N15" i="5" s="1"/>
  <c r="M16" i="5"/>
  <c r="N16" i="5" s="1"/>
  <c r="O16" i="5" s="1"/>
  <c r="M17" i="5"/>
  <c r="M18" i="5"/>
  <c r="N18" i="5" s="1"/>
  <c r="O18" i="5" s="1"/>
  <c r="M19" i="5"/>
  <c r="N19" i="5" s="1"/>
  <c r="O19" i="5" s="1"/>
  <c r="M21" i="5"/>
  <c r="N21" i="5" s="1"/>
  <c r="M22" i="5"/>
  <c r="M23" i="5"/>
  <c r="N23" i="5" s="1"/>
  <c r="O23" i="5" s="1"/>
  <c r="M8" i="5"/>
  <c r="M7" i="5"/>
  <c r="N7" i="5" s="1"/>
  <c r="O7" i="5" s="1"/>
  <c r="M20" i="5" l="1"/>
  <c r="N20" i="5" s="1"/>
  <c r="O20" i="5" s="1"/>
  <c r="N8" i="4"/>
  <c r="H27" i="6"/>
  <c r="I27" i="6"/>
  <c r="K27" i="6"/>
  <c r="L27" i="6"/>
  <c r="M27" i="6"/>
  <c r="N27" i="6"/>
  <c r="O27" i="6"/>
  <c r="G27" i="6"/>
  <c r="H26" i="6" l="1"/>
  <c r="I26" i="6"/>
  <c r="J26" i="6"/>
  <c r="K26" i="6"/>
  <c r="L26" i="6"/>
  <c r="M26" i="6"/>
  <c r="N26" i="6"/>
  <c r="G26" i="6"/>
  <c r="H17" i="6"/>
  <c r="I17" i="6"/>
  <c r="J17" i="6"/>
  <c r="K17" i="6"/>
  <c r="L17" i="6"/>
  <c r="M17" i="6"/>
  <c r="N17" i="6"/>
  <c r="G17" i="6"/>
  <c r="F34" i="1"/>
  <c r="G34" i="1"/>
  <c r="H34" i="1"/>
  <c r="I34" i="1"/>
  <c r="J34" i="1"/>
  <c r="D34" i="1"/>
  <c r="F17" i="1"/>
  <c r="G17" i="1"/>
  <c r="G21" i="1" s="1"/>
  <c r="H17" i="1"/>
  <c r="H21" i="1" s="1"/>
  <c r="I17" i="1"/>
  <c r="I21" i="1" s="1"/>
  <c r="J17" i="1"/>
  <c r="J21" i="1" s="1"/>
  <c r="K17" i="1"/>
  <c r="K21" i="1" s="1"/>
  <c r="L17" i="1"/>
  <c r="L21" i="1" s="1"/>
  <c r="D17" i="1"/>
  <c r="D21" i="1" s="1"/>
  <c r="E20" i="1"/>
  <c r="E23" i="1"/>
  <c r="E24" i="1"/>
  <c r="E25" i="1"/>
  <c r="E26" i="1"/>
  <c r="E27" i="1"/>
  <c r="E28" i="1"/>
  <c r="E29" i="1"/>
  <c r="E30" i="1"/>
  <c r="E31" i="1"/>
  <c r="E32" i="1"/>
  <c r="E36" i="1"/>
  <c r="E37" i="1"/>
  <c r="E38" i="1"/>
  <c r="E40" i="1"/>
  <c r="E41" i="1"/>
  <c r="E42" i="1"/>
  <c r="E43" i="1"/>
  <c r="E45" i="1"/>
  <c r="E46" i="1"/>
  <c r="E47" i="1"/>
  <c r="E48" i="1"/>
  <c r="E49" i="1"/>
  <c r="E50" i="1"/>
  <c r="E51" i="1"/>
  <c r="E52" i="1"/>
  <c r="E53" i="1"/>
  <c r="E54" i="1"/>
  <c r="E55" i="1"/>
  <c r="E13" i="1"/>
  <c r="E14" i="1"/>
  <c r="E15" i="1"/>
  <c r="E16" i="1"/>
  <c r="E19" i="1"/>
  <c r="E12" i="1"/>
  <c r="E11" i="1"/>
  <c r="E9" i="1"/>
  <c r="C34" i="1"/>
  <c r="C17" i="1"/>
  <c r="C21" i="1" s="1"/>
  <c r="C41" i="2"/>
  <c r="C43" i="2" s="1"/>
  <c r="C35" i="2"/>
  <c r="M14" i="2"/>
  <c r="M15" i="2" s="1"/>
  <c r="D25" i="2"/>
  <c r="F25" i="2"/>
  <c r="G25" i="2"/>
  <c r="H25" i="2"/>
  <c r="I25" i="2"/>
  <c r="J25" i="2"/>
  <c r="K25" i="2"/>
  <c r="L25" i="2"/>
  <c r="M25" i="2"/>
  <c r="G14" i="2"/>
  <c r="H14" i="2"/>
  <c r="H15" i="2" s="1"/>
  <c r="I14" i="2"/>
  <c r="I15" i="2" s="1"/>
  <c r="J14" i="2"/>
  <c r="J15" i="2" s="1"/>
  <c r="K15" i="2"/>
  <c r="L14" i="2"/>
  <c r="L15" i="2" s="1"/>
  <c r="L26" i="2" s="1"/>
  <c r="D14" i="2"/>
  <c r="D15" i="2" s="1"/>
  <c r="F14" i="2"/>
  <c r="F15" i="2" s="1"/>
  <c r="C14" i="2"/>
  <c r="C15" i="2" s="1"/>
  <c r="C25" i="2"/>
  <c r="E18" i="2"/>
  <c r="E25" i="2" s="1"/>
  <c r="E12" i="2"/>
  <c r="E11" i="2"/>
  <c r="E10" i="2"/>
  <c r="E8" i="2"/>
  <c r="E14" i="2" l="1"/>
  <c r="C26" i="2"/>
  <c r="E15" i="2"/>
  <c r="J27" i="6"/>
  <c r="F21" i="1"/>
  <c r="E17" i="1"/>
  <c r="E21" i="1" s="1"/>
  <c r="E34" i="1"/>
  <c r="K26" i="2"/>
  <c r="E26" i="2"/>
  <c r="F26" i="2"/>
  <c r="D26" i="2"/>
  <c r="M26" i="2"/>
  <c r="J26" i="2"/>
  <c r="I26" i="2"/>
  <c r="H26" i="2"/>
  <c r="G15" i="2"/>
  <c r="G26" i="2" s="1"/>
</calcChain>
</file>

<file path=xl/sharedStrings.xml><?xml version="1.0" encoding="utf-8"?>
<sst xmlns="http://schemas.openxmlformats.org/spreadsheetml/2006/main" count="455" uniqueCount="290">
  <si>
    <t>S/NO</t>
  </si>
  <si>
    <t>ITEMS</t>
  </si>
  <si>
    <t>APPROVED BUDGET, 2017</t>
  </si>
  <si>
    <t>Annual (a)</t>
  </si>
  <si>
    <t>January</t>
  </si>
  <si>
    <t xml:space="preserve">February </t>
  </si>
  <si>
    <t>March</t>
  </si>
  <si>
    <t>April</t>
  </si>
  <si>
    <t>May</t>
  </si>
  <si>
    <t>June</t>
  </si>
  <si>
    <t>July</t>
  </si>
  <si>
    <t>Cummulative</t>
  </si>
  <si>
    <t>Variance</t>
  </si>
  <si>
    <t>% Variance</t>
  </si>
  <si>
    <t>OIL REVENUE</t>
  </si>
  <si>
    <t>NNPC:</t>
  </si>
  <si>
    <t>Crude Oil Sales Export</t>
  </si>
  <si>
    <t>Crude Oil Sales Domestics</t>
  </si>
  <si>
    <t>Gas Sales (HLNG feedstock sales $ upstream Liquid Gas)</t>
  </si>
  <si>
    <t>Oil Royalties &amp; Gas Royalties</t>
  </si>
  <si>
    <t>Rent</t>
  </si>
  <si>
    <t>Gas flared Penalty</t>
  </si>
  <si>
    <t>Licenses &amp; Early License Renewal</t>
  </si>
  <si>
    <t>Other Oil and Gas Revenue</t>
  </si>
  <si>
    <t>TOTAL OIL REVENUE - NNPC</t>
  </si>
  <si>
    <t>FIRS</t>
  </si>
  <si>
    <t>PPT &amp; Gas income @30% CITA</t>
  </si>
  <si>
    <t>TOTAL OIL REVENUE -FIRS + NNPC</t>
  </si>
  <si>
    <t>GROSS OIL REVENUE</t>
  </si>
  <si>
    <t>DEDUCTIONS</t>
  </si>
  <si>
    <t>DPR const of collection</t>
  </si>
  <si>
    <t>Transfer of Lagos State 13% Derivation</t>
  </si>
  <si>
    <t>Joint Venture Cash calls</t>
  </si>
  <si>
    <t>National Domestic Gas Development</t>
  </si>
  <si>
    <t>Gas infrastructure Development &amp; other gas Expenses</t>
  </si>
  <si>
    <t>NESS Fees</t>
  </si>
  <si>
    <t>Under remittance of funds by NNPC</t>
  </si>
  <si>
    <t>Arrears of 2015 subsidy on Domestic consumption</t>
  </si>
  <si>
    <t>Transfer to Excess crude oil on PPT from oil</t>
  </si>
  <si>
    <t>Transfer to excess crude oil Royalty Proceeds ACCT</t>
  </si>
  <si>
    <t>Crude Oil Pre-Export inspection Agency Expense</t>
  </si>
  <si>
    <t>TOTAL DEDUCTIONS</t>
  </si>
  <si>
    <t>NET OIL REV. AFTER FIRST LINE CHARGES</t>
  </si>
  <si>
    <t>13% Derivation of Net Oil Revenue</t>
  </si>
  <si>
    <t>NET OIL REV. AFTER DERIVATION</t>
  </si>
  <si>
    <t>NON OIL REVENUE</t>
  </si>
  <si>
    <t>NCS</t>
  </si>
  <si>
    <t>Customs import, Excise &amp; fees</t>
  </si>
  <si>
    <t>Special levies</t>
  </si>
  <si>
    <t>Special levies (federation account)</t>
  </si>
  <si>
    <t>TOTAL NCS Revenue</t>
  </si>
  <si>
    <t>Net customs Rev.</t>
  </si>
  <si>
    <t>Corporate Tax (CIT stamp duties &amp; CCT)</t>
  </si>
  <si>
    <t>FIRS Tax Refunds</t>
  </si>
  <si>
    <t>Net FIRS Revenue</t>
  </si>
  <si>
    <t>Royalty on mining &amp; oil minerals</t>
  </si>
  <si>
    <t>Taxes on minerals &amp; other minning</t>
  </si>
  <si>
    <t>Mining rents, premium &amp; fees</t>
  </si>
  <si>
    <t>Total soild mineral revenue</t>
  </si>
  <si>
    <t>a</t>
  </si>
  <si>
    <t>b</t>
  </si>
  <si>
    <t>S/N</t>
  </si>
  <si>
    <t>2017 Approved Budget</t>
  </si>
  <si>
    <t>Annual</t>
  </si>
  <si>
    <t>Monthly</t>
  </si>
  <si>
    <t>₦b</t>
  </si>
  <si>
    <t>Jan</t>
  </si>
  <si>
    <t>Feb</t>
  </si>
  <si>
    <t>cum.</t>
  </si>
  <si>
    <t>FGN CAPITAL DEVELOPMENT FUND ACCOUNT FOR JULY, 2017</t>
  </si>
  <si>
    <t>c=b*7</t>
  </si>
  <si>
    <t>%</t>
  </si>
  <si>
    <t>Description</t>
  </si>
  <si>
    <t>Balance B/Fwd</t>
  </si>
  <si>
    <t>INFLOWS</t>
  </si>
  <si>
    <t>Domestic Borrowing</t>
  </si>
  <si>
    <t>Foreign Borrowing - USD One Billion Eurobond</t>
  </si>
  <si>
    <t>Miscellaneous Credits</t>
  </si>
  <si>
    <t>Transfer from CRF</t>
  </si>
  <si>
    <t>Total Inflows</t>
  </si>
  <si>
    <t>Net Amount Available</t>
  </si>
  <si>
    <t>INFLOWS:</t>
  </si>
  <si>
    <t>OUTFLOWS:</t>
  </si>
  <si>
    <t>Capital Expenditure - 2016</t>
  </si>
  <si>
    <t>Capital Expenditure - 2017</t>
  </si>
  <si>
    <t>Transfer from CRF to meet Recurrent &amp; Domestic Debt Obligations</t>
  </si>
  <si>
    <t>Transfer to Excess Domestic Crude Account</t>
  </si>
  <si>
    <t>Transfer to TSA Sub-Rec</t>
  </si>
  <si>
    <t>Miscellaneous Credits Transfer to CRF</t>
  </si>
  <si>
    <t>Manual AIEs uo Cap Supply yet to be mandated</t>
  </si>
  <si>
    <t>Transfer to OAGF Retention Account</t>
  </si>
  <si>
    <t>Total outflows:</t>
  </si>
  <si>
    <t>Net (Deficit)/ Surplus</t>
  </si>
  <si>
    <t xml:space="preserve">Note: </t>
  </si>
  <si>
    <t>₦</t>
  </si>
  <si>
    <t>CRF</t>
  </si>
  <si>
    <t>Domestic borrowing bal as @ 30/04/2017</t>
  </si>
  <si>
    <t>Domestic borrowing bal as @ 31/05/2017</t>
  </si>
  <si>
    <t>TOTAL</t>
  </si>
  <si>
    <t>3. SUMMARY OF CAPITAL EXPENDITURE AS PER 2016 BUDGET</t>
  </si>
  <si>
    <t>Capital Expenditure: Paid through CDF in 2016</t>
  </si>
  <si>
    <t>Capital Expenditure: Paid through CRF in 2016</t>
  </si>
  <si>
    <t>Cummulative Capital Expenditure for 2016</t>
  </si>
  <si>
    <t>Capital Expenditure: 1st Jan. 2017 to 5th May, 2017</t>
  </si>
  <si>
    <t>Total Capital Expenditure as per 2016 Budget</t>
  </si>
  <si>
    <r>
      <rPr>
        <b/>
        <i/>
        <sz val="10"/>
        <color theme="1"/>
        <rFont val="Corbel"/>
        <family val="2"/>
      </rPr>
      <t xml:space="preserve">1. Domestic Borrowing: </t>
    </r>
    <r>
      <rPr>
        <i/>
        <sz val="10"/>
        <color theme="1"/>
        <rFont val="Corbel"/>
        <family val="2"/>
      </rPr>
      <t>A total sum of ₦300bn was received in the CRF Account was opened.This brings the total for the year ₦2,493.358bn as at may 2017. The Details are as follows.</t>
    </r>
  </si>
  <si>
    <r>
      <rPr>
        <b/>
        <i/>
        <sz val="10"/>
        <color theme="1"/>
        <rFont val="Corbel"/>
        <family val="2"/>
      </rPr>
      <t xml:space="preserve">2. Capital Expenditure: </t>
    </r>
    <r>
      <rPr>
        <i/>
        <sz val="10"/>
        <color theme="1"/>
        <rFont val="Corbel"/>
        <family val="2"/>
      </rPr>
      <t>A total Payment of ₦104.816bn was paid through the CRF for 2016 Capital Expenditure</t>
    </r>
  </si>
  <si>
    <t>FEDERATION INCOME AND DISTRIBUTION FOR JUNE, 2017        PROVISIONAL</t>
  </si>
  <si>
    <t xml:space="preserve">ECA SPECIAL DISTRIBUTION </t>
  </si>
  <si>
    <t>Shared as follows:</t>
  </si>
  <si>
    <t>FGN Share of Fed. Acct (52.68%)</t>
  </si>
  <si>
    <t>State Share of fed. Acct (26.72%)</t>
  </si>
  <si>
    <t>Local Government Share of Fed. Acct (20.6%)</t>
  </si>
  <si>
    <t xml:space="preserve">13% Derivationof Net Oil Revenue </t>
  </si>
  <si>
    <t>Sub Total</t>
  </si>
  <si>
    <t>February</t>
  </si>
  <si>
    <t>Annual(a)</t>
  </si>
  <si>
    <t>d</t>
  </si>
  <si>
    <t>(e=d-c)</t>
  </si>
  <si>
    <t>=N=b</t>
  </si>
  <si>
    <t>NNPC</t>
  </si>
  <si>
    <t>Crude Oil Sales</t>
  </si>
  <si>
    <t>Gas Sales</t>
  </si>
  <si>
    <t>Royalties Oil &amp; Gas</t>
  </si>
  <si>
    <t>Gas Flared Penalty</t>
  </si>
  <si>
    <t>Misccellaneus, Pipeline fees, etc.</t>
  </si>
  <si>
    <t>PPT &amp; Gas Tax @CITA Rate</t>
  </si>
  <si>
    <t>Total Gross Oil Revenue</t>
  </si>
  <si>
    <t>NON-OIL REVENUE</t>
  </si>
  <si>
    <t>Excise &amp; Fees, import duty &amp; other Customs Rev</t>
  </si>
  <si>
    <t>Companies Income Tax &amp; Other Taxes</t>
  </si>
  <si>
    <t>Total Gross Non-Oil Revenue</t>
  </si>
  <si>
    <t>Gross Revenue (Fed. Acct)</t>
  </si>
  <si>
    <t>Net Federation Acct. Revenue after All Deductions (Distributable)</t>
  </si>
  <si>
    <t>ALLOCATION OF FEDERAL GOVERNMENT SHARE OF FEDERATION AND VAT ACCOUNT FOR JULY, 2017 PROVISIONAL</t>
  </si>
  <si>
    <t>APPROVED BUDGET,2017</t>
  </si>
  <si>
    <t xml:space="preserve">May  </t>
  </si>
  <si>
    <t>Distributed As Follows</t>
  </si>
  <si>
    <t>(48.5%)</t>
  </si>
  <si>
    <t>Ecology &amp; Derivation (1%)</t>
  </si>
  <si>
    <t>Stabilization Account (0.5%)</t>
  </si>
  <si>
    <t>Development of Natural Resources(1.68%)</t>
  </si>
  <si>
    <t>Other Income</t>
  </si>
  <si>
    <t>FGN Share of VAT</t>
  </si>
  <si>
    <t>Distributed As Follows:</t>
  </si>
  <si>
    <t>Federal Capital Territory</t>
  </si>
  <si>
    <t>AUGUMENTATION OF SHORTFALL(52.68%)</t>
  </si>
  <si>
    <t>DISTRIBUTION (52.68%)</t>
  </si>
  <si>
    <t>External Debt Service</t>
  </si>
  <si>
    <t>SUMMARY OF TSA-SUB REC ACCOUNT FOR JULY, 2017</t>
  </si>
  <si>
    <t xml:space="preserve">March </t>
  </si>
  <si>
    <t xml:space="preserve">July </t>
  </si>
  <si>
    <t xml:space="preserve">Variance </t>
  </si>
  <si>
    <t>Prorate</t>
  </si>
  <si>
    <t>FGN Share of FAAC</t>
  </si>
  <si>
    <t>Share of Exchange Difference</t>
  </si>
  <si>
    <t>Share of Excess PPT</t>
  </si>
  <si>
    <t>Share of VAT</t>
  </si>
  <si>
    <t>Share of NNPC to FGN and others</t>
  </si>
  <si>
    <t>Transfer to TSA SUB-REC</t>
  </si>
  <si>
    <t>Transfers from CRF</t>
  </si>
  <si>
    <t>OUTFLOWS</t>
  </si>
  <si>
    <t>Personnel cost</t>
  </si>
  <si>
    <t>Pensions &amp; Gratuities</t>
  </si>
  <si>
    <t>Statutory transfers</t>
  </si>
  <si>
    <t>Service Wide Vote(Manual)</t>
  </si>
  <si>
    <t>Overhead</t>
  </si>
  <si>
    <t>Payment by AGF (SWV)</t>
  </si>
  <si>
    <t>Remita debit (SWV)</t>
  </si>
  <si>
    <t>Total outflows</t>
  </si>
  <si>
    <t>Net Deficits/surplus</t>
  </si>
  <si>
    <t>Balance B/fwd</t>
  </si>
  <si>
    <t>Balance C/Fwd as per Bank</t>
  </si>
  <si>
    <t>Federal capital territory(1%)</t>
  </si>
  <si>
    <t>NET NON -OIL REVENUE</t>
  </si>
  <si>
    <t>Actual Balances in Special Accounts</t>
  </si>
  <si>
    <t>TOTAL DISTRIBUTABLE FROM SPECIAL ACCOUNTS</t>
  </si>
  <si>
    <t>Divident by companies/investments funded by FAAC</t>
  </si>
  <si>
    <t>NET DISTRIBUTABLE FEDERATION ACCT REVENUE</t>
  </si>
  <si>
    <t>FAAC DISTRIBUTION AS FOLLOWS :</t>
  </si>
  <si>
    <t>FGN Share of Fed Acct(52.68%)</t>
  </si>
  <si>
    <t>State Share of Fed Acct (26.72%)</t>
  </si>
  <si>
    <t>Local govt. share of Fed. Acct (20.6%)</t>
  </si>
  <si>
    <t>TOTAL FEDERATION ACCOUNT DISTRIBUTION</t>
  </si>
  <si>
    <t>VALUE ADDED TAX :</t>
  </si>
  <si>
    <t>VAT</t>
  </si>
  <si>
    <t>Cost of collection(4%)</t>
  </si>
  <si>
    <t>Net VAT Receipts</t>
  </si>
  <si>
    <t>VAT DISTRIBUTION :</t>
  </si>
  <si>
    <t>FGN share of VAT (15%)</t>
  </si>
  <si>
    <t>State share of VAT (50%)</t>
  </si>
  <si>
    <t>Local govt share of VAT (35%)</t>
  </si>
  <si>
    <t>TOTAL VAT DISTRIBUTION</t>
  </si>
  <si>
    <t>AUGUMENTATION OF SHORTFALL</t>
  </si>
  <si>
    <t>13% Derivation of Net Oil revenue</t>
  </si>
  <si>
    <t>Refund by NNPC</t>
  </si>
  <si>
    <t>Foreign Excess Crude Savings Acct (SURE-P)</t>
  </si>
  <si>
    <t>Exchange Difference</t>
  </si>
  <si>
    <t>Exchange Difference deducted at source</t>
  </si>
  <si>
    <t>Derivation (13% of Mineral revenue)</t>
  </si>
  <si>
    <t>(FGN) CONSOLIDATED INCOME AND DISBURSEMENT ACCOUNT FOR JULY, 2017</t>
  </si>
  <si>
    <t>JANUARY</t>
  </si>
  <si>
    <t>FEBRUARY</t>
  </si>
  <si>
    <t>MARCH</t>
  </si>
  <si>
    <t>APRIL</t>
  </si>
  <si>
    <t>MAY</t>
  </si>
  <si>
    <t>JUNE</t>
  </si>
  <si>
    <t>JULY</t>
  </si>
  <si>
    <t>CUMMULATIVE</t>
  </si>
  <si>
    <t>VARIANCE</t>
  </si>
  <si>
    <t xml:space="preserve"> =N=b</t>
  </si>
  <si>
    <t>RETAINED REVENUE</t>
  </si>
  <si>
    <t>Unspent balance from previous FY</t>
  </si>
  <si>
    <t>FGN Share of Fed Acct (Net)</t>
  </si>
  <si>
    <t>NNPC refund to FGN</t>
  </si>
  <si>
    <t>Share from excess PPT</t>
  </si>
  <si>
    <t>Receipts from LNG</t>
  </si>
  <si>
    <t>FGN Independent Revenue</t>
  </si>
  <si>
    <t>Exchange Rate difference</t>
  </si>
  <si>
    <t>FGN Bal of Special Accts as at 31/12/15</t>
  </si>
  <si>
    <t>Refund of 1st qtr Capital allocations to CRF</t>
  </si>
  <si>
    <t>Settlement of State component of coupon payment</t>
  </si>
  <si>
    <t>Transfer from Capital Development Account to CRF &amp; TSA</t>
  </si>
  <si>
    <t>Provision for Foreign Debt Service</t>
  </si>
  <si>
    <t>TOTAL RETAINED REVENUE</t>
  </si>
  <si>
    <t>TSA/Pool A/C</t>
  </si>
  <si>
    <t>Mopped up capital</t>
  </si>
  <si>
    <t>Refund of Paris Club overdeduction to CRF</t>
  </si>
  <si>
    <t>TOTAL INFLOW</t>
  </si>
  <si>
    <t>TRANSFERS:</t>
  </si>
  <si>
    <t>NDDC</t>
  </si>
  <si>
    <t>National Judicial Council</t>
  </si>
  <si>
    <t>Universal Basic Education</t>
  </si>
  <si>
    <t>Ind. Nat. Elect Commission</t>
  </si>
  <si>
    <t>Nat. Assembly</t>
  </si>
  <si>
    <t>Public Compliant Commission</t>
  </si>
  <si>
    <t>National Human Right Commission</t>
  </si>
  <si>
    <t>RECURRENT EXPENDITURE</t>
  </si>
  <si>
    <t>Domestic Debts &amp; Int on Ways &amp; Means</t>
  </si>
  <si>
    <t>Foreign Debts</t>
  </si>
  <si>
    <t>Total Debt Service</t>
  </si>
  <si>
    <t>Special intervention (Recurrent)</t>
  </si>
  <si>
    <t>Sinking funds to retire maturing loans</t>
  </si>
  <si>
    <t>Total Recurrent Debt</t>
  </si>
  <si>
    <t>RECURRENT NON DEBT</t>
  </si>
  <si>
    <t>Pension &amp; Gratuities including service wide pension.</t>
  </si>
  <si>
    <t>Overhead cost</t>
  </si>
  <si>
    <t>Other service wide vote including Presidential Amnesty(bal fig)</t>
  </si>
  <si>
    <t>Refund to special accounts</t>
  </si>
  <si>
    <t>Total Recurrent 2016</t>
  </si>
  <si>
    <t>Recurrent Exp 2015</t>
  </si>
  <si>
    <t xml:space="preserve">Total Recurrent </t>
  </si>
  <si>
    <t>CAPITAL EXPENDITURE</t>
  </si>
  <si>
    <t>Capital in Special Intervention</t>
  </si>
  <si>
    <t>Capital Releases 2017* Cap Supp</t>
  </si>
  <si>
    <t>TOTAL ACTUAL EXPENDITURE:</t>
  </si>
  <si>
    <t>Refund to MDAs and Banks</t>
  </si>
  <si>
    <t>Excess PPT account</t>
  </si>
  <si>
    <t>ECA loan deduction May 2016</t>
  </si>
  <si>
    <t>Reimbursement of Paris Club Overdeduction</t>
  </si>
  <si>
    <t>TOTAL OUTFLOW</t>
  </si>
  <si>
    <t>Fiscal Deficit</t>
  </si>
  <si>
    <t>FINANCING ITEMS</t>
  </si>
  <si>
    <t>Privitization Proceeds</t>
  </si>
  <si>
    <t>Signature Bonus</t>
  </si>
  <si>
    <t>FGN Share from Stabilization Fund Account</t>
  </si>
  <si>
    <t>Securitization of bal of 2015 borrowing</t>
  </si>
  <si>
    <t>Foreign Borrowing</t>
  </si>
  <si>
    <t>Domestic borrowing (FGN Bond)</t>
  </si>
  <si>
    <t>Deficit Funding for 2015 Suppl. Appropriation Act</t>
  </si>
  <si>
    <t>Recoveries of misappropriated funds</t>
  </si>
  <si>
    <t>Recoveries from Swiss(US$ 320 Mill)</t>
  </si>
  <si>
    <t>Domestic Recoveries *Assets * Fines</t>
  </si>
  <si>
    <t>Other FGN Recoveries</t>
  </si>
  <si>
    <t>Recoveries of other misappropriated funds</t>
  </si>
  <si>
    <t>Proceed of sale of Govt properties</t>
  </si>
  <si>
    <t>Net Deficit/ surplus</t>
  </si>
  <si>
    <t>Balance B/fwd -TSA</t>
  </si>
  <si>
    <t>Balance C/fwd</t>
  </si>
  <si>
    <t>less 13% Derivation</t>
  </si>
  <si>
    <t>Less 7% Cost of collection</t>
  </si>
  <si>
    <t>4% Cost of collection</t>
  </si>
  <si>
    <t>Balance of solid minerals available for FAAC distribution</t>
  </si>
  <si>
    <t>Prorata</t>
  </si>
  <si>
    <t>Jan-July</t>
  </si>
  <si>
    <t xml:space="preserve">Cummulative </t>
  </si>
  <si>
    <t>Jan-July 2017 (d)</t>
  </si>
  <si>
    <t>Expected Jan-July(c=b*7)</t>
  </si>
  <si>
    <t xml:space="preserve"> Expected Monthly Average(b)</t>
  </si>
  <si>
    <t>SUMMARY OF FEDERALLY COLLECTED REVENUE:  JULY,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</si>
</sst>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00_);_(* \(#,##0.000\);_(* &quot;-&quot;??_);_(@_)"/>
    <numFmt numFmtId="167" formatCode="0.000"/>
    <numFmt numFmtId="168" formatCode="_-* #,##0.000_-;\-* #,##0.000_-;_-* &quot;-&quot;?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orbel"/>
      <family val="2"/>
    </font>
    <font>
      <sz val="10"/>
      <color theme="1"/>
      <name val="Corbe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orbel"/>
      <family val="2"/>
    </font>
    <font>
      <b/>
      <i/>
      <sz val="10"/>
      <color theme="1"/>
      <name val="Corbel"/>
      <family val="2"/>
    </font>
    <font>
      <sz val="9"/>
      <color theme="1"/>
      <name val="Corbel"/>
      <family val="2"/>
    </font>
    <font>
      <b/>
      <sz val="9"/>
      <color theme="1"/>
      <name val="Corbel"/>
      <family val="2"/>
    </font>
    <font>
      <sz val="10"/>
      <color rgb="FFFF0000"/>
      <name val="Corbel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0000"/>
      <name val="Corbel"/>
      <family val="2"/>
    </font>
    <font>
      <sz val="9"/>
      <color rgb="FFFF0000"/>
      <name val="Corbel"/>
      <family val="2"/>
    </font>
    <font>
      <b/>
      <sz val="10"/>
      <color theme="0"/>
      <name val="Corbel"/>
      <family val="2"/>
    </font>
    <font>
      <sz val="10"/>
      <color theme="0"/>
      <name val="Corbe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166" fontId="4" fillId="0" borderId="1" xfId="1" applyNumberFormat="1" applyFont="1" applyBorder="1"/>
    <xf numFmtId="165" fontId="4" fillId="0" borderId="1" xfId="1" applyNumberFormat="1" applyFont="1" applyBorder="1"/>
    <xf numFmtId="165" fontId="3" fillId="0" borderId="1" xfId="1" applyNumberFormat="1" applyFont="1" applyBorder="1"/>
    <xf numFmtId="166" fontId="3" fillId="0" borderId="1" xfId="1" applyNumberFormat="1" applyFont="1" applyBorder="1"/>
    <xf numFmtId="0" fontId="5" fillId="0" borderId="0" xfId="0" applyFont="1"/>
    <xf numFmtId="166" fontId="3" fillId="0" borderId="1" xfId="0" applyNumberFormat="1" applyFont="1" applyBorder="1"/>
    <xf numFmtId="43" fontId="4" fillId="0" borderId="1" xfId="0" applyNumberFormat="1" applyFont="1" applyBorder="1"/>
    <xf numFmtId="0" fontId="3" fillId="0" borderId="1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5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49" fontId="3" fillId="0" borderId="20" xfId="0" applyNumberFormat="1" applyFont="1" applyBorder="1"/>
    <xf numFmtId="0" fontId="3" fillId="0" borderId="23" xfId="0" applyFont="1" applyBorder="1"/>
    <xf numFmtId="167" fontId="4" fillId="0" borderId="1" xfId="0" applyNumberFormat="1" applyFont="1" applyBorder="1"/>
    <xf numFmtId="0" fontId="4" fillId="0" borderId="7" xfId="0" applyFont="1" applyBorder="1"/>
    <xf numFmtId="0" fontId="0" fillId="0" borderId="0" xfId="0"/>
    <xf numFmtId="0" fontId="3" fillId="0" borderId="4" xfId="0" applyFont="1" applyBorder="1" applyAlignment="1">
      <alignment horizontal="center"/>
    </xf>
    <xf numFmtId="0" fontId="4" fillId="0" borderId="10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1" xfId="0" applyFont="1" applyBorder="1"/>
    <xf numFmtId="0" fontId="4" fillId="0" borderId="12" xfId="0" applyFont="1" applyBorder="1"/>
    <xf numFmtId="0" fontId="3" fillId="0" borderId="4" xfId="0" applyFont="1" applyBorder="1"/>
    <xf numFmtId="166" fontId="4" fillId="2" borderId="1" xfId="1" applyNumberFormat="1" applyFont="1" applyFill="1" applyBorder="1"/>
    <xf numFmtId="0" fontId="4" fillId="2" borderId="1" xfId="0" applyFont="1" applyFill="1" applyBorder="1"/>
    <xf numFmtId="166" fontId="3" fillId="2" borderId="1" xfId="1" applyNumberFormat="1" applyFont="1" applyFill="1" applyBorder="1"/>
    <xf numFmtId="0" fontId="4" fillId="0" borderId="0" xfId="0" applyFont="1" applyBorder="1"/>
    <xf numFmtId="0" fontId="3" fillId="0" borderId="0" xfId="0" applyFont="1" applyBorder="1"/>
    <xf numFmtId="0" fontId="4" fillId="2" borderId="0" xfId="0" applyFont="1" applyFill="1" applyBorder="1"/>
    <xf numFmtId="0" fontId="0" fillId="0" borderId="0" xfId="0" applyBorder="1"/>
    <xf numFmtId="43" fontId="0" fillId="0" borderId="0" xfId="0" applyNumberFormat="1"/>
    <xf numFmtId="166" fontId="8" fillId="0" borderId="1" xfId="1" applyNumberFormat="1" applyFont="1" applyBorder="1"/>
    <xf numFmtId="166" fontId="3" fillId="0" borderId="1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166" fontId="3" fillId="0" borderId="9" xfId="1" applyNumberFormat="1" applyFont="1" applyBorder="1"/>
    <xf numFmtId="166" fontId="4" fillId="0" borderId="1" xfId="1" applyNumberFormat="1" applyFont="1" applyBorder="1" applyAlignment="1">
      <alignment wrapText="1"/>
    </xf>
    <xf numFmtId="166" fontId="3" fillId="0" borderId="1" xfId="1" applyNumberFormat="1" applyFont="1" applyBorder="1" applyAlignment="1">
      <alignment wrapText="1"/>
    </xf>
    <xf numFmtId="0" fontId="4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4" fillId="0" borderId="1" xfId="1" applyNumberFormat="1" applyFont="1" applyBorder="1" applyAlignment="1">
      <alignment horizontal="center"/>
    </xf>
    <xf numFmtId="166" fontId="4" fillId="0" borderId="1" xfId="1" applyNumberFormat="1" applyFont="1" applyBorder="1" applyAlignment="1"/>
    <xf numFmtId="0" fontId="0" fillId="0" borderId="0" xfId="0" applyAlignment="1"/>
    <xf numFmtId="166" fontId="4" fillId="0" borderId="1" xfId="1" applyNumberFormat="1" applyFont="1" applyBorder="1" applyAlignment="1">
      <alignment horizontal="center"/>
    </xf>
    <xf numFmtId="0" fontId="3" fillId="2" borderId="1" xfId="0" applyFont="1" applyFill="1" applyBorder="1"/>
    <xf numFmtId="0" fontId="3" fillId="0" borderId="25" xfId="0" applyFont="1" applyBorder="1" applyAlignment="1">
      <alignment horizontal="center"/>
    </xf>
    <xf numFmtId="0" fontId="3" fillId="0" borderId="18" xfId="0" applyFont="1" applyBorder="1" applyAlignment="1">
      <alignment wrapText="1"/>
    </xf>
    <xf numFmtId="0" fontId="3" fillId="0" borderId="20" xfId="0" applyFont="1" applyBorder="1" applyAlignment="1">
      <alignment wrapText="1"/>
    </xf>
    <xf numFmtId="49" fontId="3" fillId="0" borderId="18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166" fontId="0" fillId="0" borderId="0" xfId="0" applyNumberFormat="1"/>
    <xf numFmtId="168" fontId="0" fillId="0" borderId="0" xfId="0" applyNumberFormat="1"/>
    <xf numFmtId="164" fontId="0" fillId="0" borderId="0" xfId="0" applyNumberFormat="1"/>
    <xf numFmtId="166" fontId="10" fillId="0" borderId="1" xfId="1" applyNumberFormat="1" applyFont="1" applyFill="1" applyBorder="1" applyAlignment="1">
      <alignment wrapText="1"/>
    </xf>
    <xf numFmtId="166" fontId="4" fillId="0" borderId="1" xfId="1" applyNumberFormat="1" applyFont="1" applyFill="1" applyBorder="1" applyAlignment="1">
      <alignment wrapText="1"/>
    </xf>
    <xf numFmtId="166" fontId="4" fillId="0" borderId="7" xfId="1" applyNumberFormat="1" applyFont="1" applyBorder="1"/>
    <xf numFmtId="166" fontId="3" fillId="0" borderId="7" xfId="1" applyNumberFormat="1" applyFont="1" applyBorder="1"/>
    <xf numFmtId="166" fontId="3" fillId="0" borderId="8" xfId="1" applyNumberFormat="1" applyFont="1" applyBorder="1"/>
    <xf numFmtId="166" fontId="3" fillId="0" borderId="26" xfId="1" applyNumberFormat="1" applyFont="1" applyBorder="1"/>
    <xf numFmtId="166" fontId="4" fillId="0" borderId="0" xfId="1" applyNumberFormat="1" applyFont="1" applyBorder="1"/>
    <xf numFmtId="0" fontId="4" fillId="0" borderId="25" xfId="0" applyFont="1" applyBorder="1"/>
    <xf numFmtId="0" fontId="3" fillId="0" borderId="27" xfId="0" applyFont="1" applyBorder="1"/>
    <xf numFmtId="0" fontId="3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3" fillId="0" borderId="31" xfId="0" applyFont="1" applyBorder="1"/>
    <xf numFmtId="0" fontId="3" fillId="0" borderId="32" xfId="0" applyFont="1" applyBorder="1"/>
    <xf numFmtId="166" fontId="4" fillId="0" borderId="3" xfId="1" applyNumberFormat="1" applyFont="1" applyBorder="1"/>
    <xf numFmtId="166" fontId="3" fillId="0" borderId="3" xfId="1" applyNumberFormat="1" applyFont="1" applyBorder="1"/>
    <xf numFmtId="166" fontId="3" fillId="0" borderId="33" xfId="1" applyNumberFormat="1" applyFont="1" applyBorder="1"/>
    <xf numFmtId="0" fontId="3" fillId="0" borderId="34" xfId="0" applyFont="1" applyBorder="1"/>
    <xf numFmtId="0" fontId="3" fillId="0" borderId="35" xfId="0" applyFont="1" applyBorder="1"/>
    <xf numFmtId="49" fontId="4" fillId="2" borderId="35" xfId="0" applyNumberFormat="1" applyFont="1" applyFill="1" applyBorder="1"/>
    <xf numFmtId="0" fontId="4" fillId="0" borderId="35" xfId="0" applyFont="1" applyBorder="1"/>
    <xf numFmtId="0" fontId="3" fillId="0" borderId="36" xfId="0" applyFont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0" xfId="0" applyFont="1" applyFill="1"/>
    <xf numFmtId="0" fontId="2" fillId="3" borderId="0" xfId="0" applyFont="1" applyFill="1"/>
    <xf numFmtId="0" fontId="3" fillId="3" borderId="1" xfId="0" applyFont="1" applyFill="1" applyBorder="1" applyAlignment="1">
      <alignment wrapText="1"/>
    </xf>
    <xf numFmtId="166" fontId="9" fillId="3" borderId="1" xfId="1" applyNumberFormat="1" applyFont="1" applyFill="1" applyBorder="1"/>
    <xf numFmtId="166" fontId="8" fillId="4" borderId="1" xfId="1" applyNumberFormat="1" applyFont="1" applyFill="1" applyBorder="1"/>
    <xf numFmtId="0" fontId="3" fillId="5" borderId="1" xfId="0" applyFont="1" applyFill="1" applyBorder="1" applyAlignment="1">
      <alignment wrapText="1"/>
    </xf>
    <xf numFmtId="166" fontId="8" fillId="5" borderId="1" xfId="1" applyNumberFormat="1" applyFont="1" applyFill="1" applyBorder="1"/>
    <xf numFmtId="0" fontId="0" fillId="5" borderId="0" xfId="0" applyFill="1"/>
    <xf numFmtId="0" fontId="13" fillId="0" borderId="8" xfId="0" applyFont="1" applyBorder="1" applyAlignment="1">
      <alignment wrapText="1"/>
    </xf>
    <xf numFmtId="166" fontId="14" fillId="0" borderId="1" xfId="1" applyNumberFormat="1" applyFont="1" applyBorder="1"/>
    <xf numFmtId="0" fontId="11" fillId="0" borderId="0" xfId="0" applyFont="1"/>
    <xf numFmtId="0" fontId="3" fillId="6" borderId="1" xfId="0" applyFont="1" applyFill="1" applyBorder="1" applyAlignment="1">
      <alignment wrapText="1"/>
    </xf>
    <xf numFmtId="166" fontId="9" fillId="6" borderId="1" xfId="1" applyNumberFormat="1" applyFont="1" applyFill="1" applyBorder="1"/>
    <xf numFmtId="0" fontId="2" fillId="6" borderId="0" xfId="0" applyFont="1" applyFill="1"/>
    <xf numFmtId="0" fontId="3" fillId="7" borderId="1" xfId="0" applyFont="1" applyFill="1" applyBorder="1" applyAlignment="1">
      <alignment wrapText="1"/>
    </xf>
    <xf numFmtId="166" fontId="8" fillId="7" borderId="1" xfId="1" applyNumberFormat="1" applyFont="1" applyFill="1" applyBorder="1"/>
    <xf numFmtId="0" fontId="0" fillId="7" borderId="0" xfId="0" applyFill="1"/>
    <xf numFmtId="0" fontId="13" fillId="3" borderId="5" xfId="0" applyFont="1" applyFill="1" applyBorder="1" applyAlignment="1">
      <alignment wrapText="1"/>
    </xf>
    <xf numFmtId="0" fontId="13" fillId="7" borderId="1" xfId="0" applyFont="1" applyFill="1" applyBorder="1" applyAlignment="1">
      <alignment wrapText="1"/>
    </xf>
    <xf numFmtId="0" fontId="16" fillId="8" borderId="0" xfId="0" applyFont="1" applyFill="1"/>
    <xf numFmtId="0" fontId="12" fillId="8" borderId="0" xfId="0" applyFont="1" applyFill="1"/>
    <xf numFmtId="0" fontId="4" fillId="4" borderId="1" xfId="0" applyFont="1" applyFill="1" applyBorder="1"/>
    <xf numFmtId="164" fontId="4" fillId="4" borderId="1" xfId="0" applyNumberFormat="1" applyFont="1" applyFill="1" applyBorder="1"/>
    <xf numFmtId="166" fontId="14" fillId="4" borderId="1" xfId="1" applyNumberFormat="1" applyFont="1" applyFill="1" applyBorder="1"/>
    <xf numFmtId="0" fontId="3" fillId="4" borderId="20" xfId="0" applyFont="1" applyFill="1" applyBorder="1" applyAlignment="1">
      <alignment horizontal="center"/>
    </xf>
    <xf numFmtId="49" fontId="3" fillId="4" borderId="18" xfId="0" applyNumberFormat="1" applyFont="1" applyFill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15" fillId="8" borderId="24" xfId="0" applyFont="1" applyFill="1" applyBorder="1" applyAlignment="1">
      <alignment horizontal="center"/>
    </xf>
    <xf numFmtId="0" fontId="16" fillId="8" borderId="24" xfId="0" applyFont="1" applyFill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/>
    </xf>
    <xf numFmtId="166" fontId="4" fillId="0" borderId="1" xfId="1" applyNumberFormat="1" applyFont="1" applyBorder="1" applyAlignment="1">
      <alignment horizontal="center" vertical="center"/>
    </xf>
    <xf numFmtId="166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66" fontId="3" fillId="0" borderId="9" xfId="1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0" xfId="0" applyFont="1" applyAlignment="1">
      <alignment horizontal="center"/>
    </xf>
    <xf numFmtId="166" fontId="3" fillId="0" borderId="0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A2" sqref="A2"/>
    </sheetView>
  </sheetViews>
  <sheetFormatPr defaultRowHeight="15" x14ac:dyDescent="0.25"/>
  <cols>
    <col min="1" max="1" width="37.85546875" style="66" customWidth="1"/>
    <col min="2" max="2" width="12.5703125" bestFit="1" customWidth="1"/>
    <col min="3" max="3" width="24.7109375" customWidth="1"/>
    <col min="4" max="4" width="22.7109375" customWidth="1"/>
    <col min="5" max="7" width="10.85546875" bestFit="1" customWidth="1"/>
    <col min="8" max="8" width="10.7109375" bestFit="1" customWidth="1"/>
    <col min="9" max="9" width="10.85546875" bestFit="1" customWidth="1"/>
    <col min="10" max="10" width="10.7109375" bestFit="1" customWidth="1"/>
    <col min="11" max="11" width="11" bestFit="1" customWidth="1"/>
    <col min="12" max="12" width="14" bestFit="1" customWidth="1"/>
    <col min="13" max="13" width="12.85546875" bestFit="1" customWidth="1"/>
    <col min="14" max="14" width="11.7109375" bestFit="1" customWidth="1"/>
  </cols>
  <sheetData>
    <row r="1" spans="1:16" s="115" customFormat="1" ht="15.75" thickBot="1" x14ac:dyDescent="0.3">
      <c r="A1" s="126" t="s">
        <v>289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14"/>
    </row>
    <row r="2" spans="1:16" ht="15.75" thickBot="1" x14ac:dyDescent="0.3">
      <c r="A2" s="60" t="s">
        <v>1</v>
      </c>
      <c r="B2" s="123" t="s">
        <v>2</v>
      </c>
      <c r="C2" s="124"/>
      <c r="D2" s="125"/>
      <c r="E2" s="17" t="s">
        <v>4</v>
      </c>
      <c r="F2" s="15" t="s">
        <v>115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285</v>
      </c>
      <c r="M2" s="16" t="s">
        <v>12</v>
      </c>
      <c r="N2" s="18" t="s">
        <v>13</v>
      </c>
      <c r="O2" s="4"/>
    </row>
    <row r="3" spans="1:16" ht="15.75" thickBot="1" x14ac:dyDescent="0.3">
      <c r="A3" s="61"/>
      <c r="B3" s="119" t="s">
        <v>116</v>
      </c>
      <c r="C3" s="119" t="s">
        <v>288</v>
      </c>
      <c r="D3" s="119" t="s">
        <v>287</v>
      </c>
      <c r="E3" s="20"/>
      <c r="F3" s="21"/>
      <c r="G3" s="19"/>
      <c r="H3" s="19"/>
      <c r="I3" s="19"/>
      <c r="J3" s="19"/>
      <c r="K3" s="22"/>
      <c r="L3" s="19" t="s">
        <v>286</v>
      </c>
      <c r="M3" s="19" t="s">
        <v>118</v>
      </c>
      <c r="N3" s="23" t="s">
        <v>284</v>
      </c>
      <c r="O3" s="4"/>
    </row>
    <row r="4" spans="1:16" ht="15.75" thickBot="1" x14ac:dyDescent="0.3">
      <c r="A4" s="62"/>
      <c r="B4" s="120" t="s">
        <v>119</v>
      </c>
      <c r="C4" s="120" t="s">
        <v>119</v>
      </c>
      <c r="D4" s="120" t="s">
        <v>119</v>
      </c>
      <c r="E4" s="121" t="s">
        <v>119</v>
      </c>
      <c r="F4" s="121" t="s">
        <v>119</v>
      </c>
      <c r="G4" s="121" t="s">
        <v>119</v>
      </c>
      <c r="H4" s="121" t="s">
        <v>119</v>
      </c>
      <c r="I4" s="121" t="s">
        <v>119</v>
      </c>
      <c r="J4" s="121" t="s">
        <v>119</v>
      </c>
      <c r="K4" s="121" t="s">
        <v>119</v>
      </c>
      <c r="L4" s="121" t="s">
        <v>119</v>
      </c>
      <c r="M4" s="121" t="s">
        <v>119</v>
      </c>
      <c r="N4" s="122"/>
      <c r="O4" s="4"/>
    </row>
    <row r="5" spans="1:16" s="96" customFormat="1" x14ac:dyDescent="0.25">
      <c r="A5" s="112" t="s">
        <v>14</v>
      </c>
      <c r="B5" s="112"/>
      <c r="C5" s="112"/>
      <c r="D5" s="112"/>
      <c r="E5" s="93"/>
      <c r="F5" s="93"/>
      <c r="G5" s="93"/>
      <c r="H5" s="93"/>
      <c r="I5" s="93"/>
      <c r="J5" s="93"/>
      <c r="K5" s="93"/>
      <c r="L5" s="93"/>
      <c r="M5" s="93"/>
      <c r="N5" s="94"/>
      <c r="O5" s="95"/>
    </row>
    <row r="6" spans="1:16" x14ac:dyDescent="0.25">
      <c r="A6" s="63" t="s">
        <v>120</v>
      </c>
      <c r="B6" s="116"/>
      <c r="C6" s="117"/>
      <c r="D6" s="116"/>
      <c r="E6" s="6"/>
      <c r="F6" s="6"/>
      <c r="G6" s="6"/>
      <c r="H6" s="6"/>
      <c r="I6" s="6"/>
      <c r="J6" s="6"/>
      <c r="K6" s="6"/>
      <c r="L6" s="6"/>
      <c r="M6" s="24"/>
      <c r="N6" s="25"/>
      <c r="O6" s="4"/>
    </row>
    <row r="7" spans="1:16" x14ac:dyDescent="0.25">
      <c r="A7" s="64" t="s">
        <v>121</v>
      </c>
      <c r="B7" s="99">
        <v>1683.288</v>
      </c>
      <c r="C7" s="99">
        <v>140.274</v>
      </c>
      <c r="D7" s="99">
        <v>981.91800000000001</v>
      </c>
      <c r="E7" s="42">
        <v>95.281000000000006</v>
      </c>
      <c r="F7" s="42">
        <v>164.727</v>
      </c>
      <c r="G7" s="42">
        <v>200.93899999999999</v>
      </c>
      <c r="H7" s="42">
        <v>154.58799999999999</v>
      </c>
      <c r="I7" s="42">
        <v>153.714</v>
      </c>
      <c r="J7" s="42">
        <v>111.02200000000001</v>
      </c>
      <c r="K7" s="42">
        <v>188.149</v>
      </c>
      <c r="L7" s="42">
        <f>SUM(E7:K7)</f>
        <v>1068.42</v>
      </c>
      <c r="M7" s="42">
        <f>L7-D7</f>
        <v>86.502000000000066</v>
      </c>
      <c r="N7" s="42">
        <f>M7/D7*100</f>
        <v>8.8094932570744255</v>
      </c>
    </row>
    <row r="8" spans="1:16" x14ac:dyDescent="0.25">
      <c r="A8" s="64" t="s">
        <v>122</v>
      </c>
      <c r="B8" s="99">
        <v>544.46799999999996</v>
      </c>
      <c r="C8" s="99">
        <v>45.372</v>
      </c>
      <c r="D8" s="99">
        <v>317.60599999999999</v>
      </c>
      <c r="E8" s="42">
        <v>5.1100000000000003</v>
      </c>
      <c r="F8" s="42">
        <v>1.1850000000000001</v>
      </c>
      <c r="G8" s="42">
        <v>3.9790000000000001</v>
      </c>
      <c r="H8" s="42">
        <v>29.358000000000001</v>
      </c>
      <c r="I8" s="42">
        <v>2.23</v>
      </c>
      <c r="J8" s="42">
        <v>14.282999999999999</v>
      </c>
      <c r="K8" s="42">
        <v>29.689</v>
      </c>
      <c r="L8" s="42">
        <f t="shared" ref="L8:L22" si="0">SUM(E8:K8)</f>
        <v>85.834000000000003</v>
      </c>
      <c r="M8" s="42">
        <f t="shared" ref="M8:M22" si="1">L8-D8</f>
        <v>-231.77199999999999</v>
      </c>
      <c r="N8" s="42">
        <f t="shared" ref="N8:N22" si="2">M8/D8*100</f>
        <v>-72.974691913880719</v>
      </c>
    </row>
    <row r="9" spans="1:16" x14ac:dyDescent="0.25">
      <c r="A9" s="64" t="s">
        <v>123</v>
      </c>
      <c r="B9" s="99">
        <v>899.82399999999996</v>
      </c>
      <c r="C9" s="99">
        <v>74.984999999999999</v>
      </c>
      <c r="D9" s="99">
        <v>524.89499999999998</v>
      </c>
      <c r="E9" s="42">
        <v>40.572000000000003</v>
      </c>
      <c r="F9" s="42">
        <v>37.122</v>
      </c>
      <c r="G9" s="42">
        <v>28.609000000000002</v>
      </c>
      <c r="H9" s="42">
        <v>57.923000000000002</v>
      </c>
      <c r="I9" s="42">
        <v>22.943999999999999</v>
      </c>
      <c r="J9" s="42">
        <v>34.548000000000002</v>
      </c>
      <c r="K9" s="42">
        <v>41.593000000000004</v>
      </c>
      <c r="L9" s="42">
        <f t="shared" si="0"/>
        <v>263.31099999999998</v>
      </c>
      <c r="M9" s="42">
        <f t="shared" si="1"/>
        <v>-261.584</v>
      </c>
      <c r="N9" s="42">
        <f t="shared" si="2"/>
        <v>-49.835490907705356</v>
      </c>
    </row>
    <row r="10" spans="1:16" x14ac:dyDescent="0.25">
      <c r="A10" s="64" t="s">
        <v>20</v>
      </c>
      <c r="B10" s="99">
        <v>1.6779999999999999</v>
      </c>
      <c r="C10" s="99">
        <v>0.14000000000000001</v>
      </c>
      <c r="D10" s="99">
        <v>0.98000000000000009</v>
      </c>
      <c r="E10" s="42">
        <v>1.2999999999999999E-2</v>
      </c>
      <c r="F10" s="42">
        <v>2E-3</v>
      </c>
      <c r="G10" s="42">
        <v>8.0000000000000002E-3</v>
      </c>
      <c r="H10" s="42">
        <v>7.0000000000000001E-3</v>
      </c>
      <c r="I10" s="42">
        <v>1.7000000000000001E-2</v>
      </c>
      <c r="J10" s="42">
        <v>1.2999999999999999E-2</v>
      </c>
      <c r="K10" s="42">
        <v>4.3999999999999997E-2</v>
      </c>
      <c r="L10" s="42">
        <f t="shared" si="0"/>
        <v>0.104</v>
      </c>
      <c r="M10" s="42">
        <f t="shared" si="1"/>
        <v>-0.87600000000000011</v>
      </c>
      <c r="N10" s="42">
        <f t="shared" si="2"/>
        <v>-89.387755102040828</v>
      </c>
    </row>
    <row r="11" spans="1:16" x14ac:dyDescent="0.25">
      <c r="A11" s="64" t="s">
        <v>124</v>
      </c>
      <c r="B11" s="99">
        <v>4.7270000000000003</v>
      </c>
      <c r="C11" s="99">
        <v>0.39400000000000002</v>
      </c>
      <c r="D11" s="99">
        <v>2.758</v>
      </c>
      <c r="E11" s="42">
        <v>0.39500000000000002</v>
      </c>
      <c r="F11" s="42">
        <v>9.5000000000000001E-2</v>
      </c>
      <c r="G11" s="42">
        <v>0.24199999999999999</v>
      </c>
      <c r="H11" s="42">
        <v>8.2000000000000003E-2</v>
      </c>
      <c r="I11" s="42">
        <v>0.14599999999999999</v>
      </c>
      <c r="J11" s="42">
        <v>0.253</v>
      </c>
      <c r="K11" s="42">
        <v>0.184</v>
      </c>
      <c r="L11" s="42">
        <f t="shared" si="0"/>
        <v>1.397</v>
      </c>
      <c r="M11" s="42">
        <f t="shared" si="1"/>
        <v>-1.361</v>
      </c>
      <c r="N11" s="42">
        <f t="shared" si="2"/>
        <v>-49.347353154459753</v>
      </c>
    </row>
    <row r="12" spans="1:16" x14ac:dyDescent="0.25">
      <c r="A12" s="64" t="s">
        <v>125</v>
      </c>
      <c r="B12" s="99">
        <f>5.856+945.78</f>
        <v>951.63599999999997</v>
      </c>
      <c r="C12" s="99">
        <v>0.48799999999999999</v>
      </c>
      <c r="D12" s="99">
        <v>3.4159999999999999</v>
      </c>
      <c r="E12" s="42">
        <v>0.38600000000000001</v>
      </c>
      <c r="F12" s="42">
        <v>0.375</v>
      </c>
      <c r="G12" s="42">
        <v>0.373</v>
      </c>
      <c r="H12" s="42">
        <v>0.374</v>
      </c>
      <c r="I12" s="42">
        <v>0.52800000000000002</v>
      </c>
      <c r="J12" s="42">
        <v>2.1080000000000001</v>
      </c>
      <c r="K12" s="42">
        <v>2.669</v>
      </c>
      <c r="L12" s="42">
        <f t="shared" si="0"/>
        <v>6.8130000000000006</v>
      </c>
      <c r="M12" s="42">
        <f t="shared" si="1"/>
        <v>3.3970000000000007</v>
      </c>
      <c r="N12" s="42">
        <f t="shared" si="2"/>
        <v>99.443793911007049</v>
      </c>
    </row>
    <row r="13" spans="1:16" x14ac:dyDescent="0.25">
      <c r="A13" s="63" t="s">
        <v>25</v>
      </c>
      <c r="B13" s="99">
        <v>0</v>
      </c>
      <c r="C13" s="99">
        <v>0</v>
      </c>
      <c r="D13" s="99">
        <v>0</v>
      </c>
      <c r="E13" s="42"/>
      <c r="F13" s="42"/>
      <c r="G13" s="42"/>
      <c r="H13" s="42"/>
      <c r="I13" s="42"/>
      <c r="J13" s="42"/>
      <c r="K13" s="42"/>
      <c r="L13" s="42">
        <f t="shared" si="0"/>
        <v>0</v>
      </c>
      <c r="M13" s="42">
        <f t="shared" si="1"/>
        <v>0</v>
      </c>
      <c r="N13" s="42"/>
    </row>
    <row r="14" spans="1:16" x14ac:dyDescent="0.25">
      <c r="A14" s="64" t="s">
        <v>126</v>
      </c>
      <c r="B14" s="99">
        <v>1248.828</v>
      </c>
      <c r="C14" s="99">
        <v>104.069</v>
      </c>
      <c r="D14" s="99">
        <v>728.48300000000006</v>
      </c>
      <c r="E14" s="42">
        <v>64.227000000000004</v>
      </c>
      <c r="F14" s="42">
        <v>82.978999999999999</v>
      </c>
      <c r="G14" s="42">
        <v>71.866</v>
      </c>
      <c r="H14" s="42">
        <v>54.765000000000001</v>
      </c>
      <c r="I14" s="42">
        <v>58.506999999999998</v>
      </c>
      <c r="J14" s="42">
        <v>91.8</v>
      </c>
      <c r="K14" s="42">
        <v>100.10599999999999</v>
      </c>
      <c r="L14" s="42">
        <f t="shared" si="0"/>
        <v>524.25</v>
      </c>
      <c r="M14" s="42">
        <f t="shared" si="1"/>
        <v>-204.23300000000006</v>
      </c>
      <c r="N14" s="42">
        <f t="shared" si="2"/>
        <v>-28.035383118068651</v>
      </c>
    </row>
    <row r="15" spans="1:16" s="96" customFormat="1" x14ac:dyDescent="0.25">
      <c r="A15" s="97" t="s">
        <v>127</v>
      </c>
      <c r="B15" s="97">
        <v>5334.4490000000005</v>
      </c>
      <c r="C15" s="97">
        <v>444.53700000000003</v>
      </c>
      <c r="D15" s="97">
        <v>3111.7590000000005</v>
      </c>
      <c r="E15" s="98">
        <v>205.98400000000001</v>
      </c>
      <c r="F15" s="98">
        <v>286.48500000000001</v>
      </c>
      <c r="G15" s="98">
        <v>306.01600000000002</v>
      </c>
      <c r="H15" s="98">
        <v>297.09699999999998</v>
      </c>
      <c r="I15" s="98">
        <v>238.08600000000001</v>
      </c>
      <c r="J15" s="98">
        <v>254.02699999999999</v>
      </c>
      <c r="K15" s="98">
        <v>362.43399999999997</v>
      </c>
      <c r="L15" s="98">
        <f t="shared" si="0"/>
        <v>1950.1290000000001</v>
      </c>
      <c r="M15" s="98">
        <f t="shared" si="1"/>
        <v>-1161.6300000000003</v>
      </c>
      <c r="N15" s="98">
        <f t="shared" si="2"/>
        <v>-37.330333100988867</v>
      </c>
    </row>
    <row r="16" spans="1:16" s="108" customFormat="1" x14ac:dyDescent="0.25">
      <c r="A16" s="106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1:15" s="111" customFormat="1" x14ac:dyDescent="0.25">
      <c r="A17" s="113" t="s">
        <v>128</v>
      </c>
      <c r="B17" s="113"/>
      <c r="C17" s="113"/>
      <c r="D17" s="113"/>
      <c r="E17" s="110"/>
      <c r="F17" s="110"/>
      <c r="G17" s="110"/>
      <c r="H17" s="110"/>
      <c r="I17" s="110"/>
      <c r="J17" s="110"/>
      <c r="K17" s="110"/>
      <c r="L17" s="110">
        <f t="shared" si="0"/>
        <v>0</v>
      </c>
      <c r="M17" s="110">
        <f t="shared" si="1"/>
        <v>0</v>
      </c>
      <c r="N17" s="110"/>
    </row>
    <row r="18" spans="1:15" ht="33.75" customHeight="1" x14ac:dyDescent="0.25">
      <c r="A18" s="63" t="s">
        <v>129</v>
      </c>
      <c r="B18" s="99">
        <v>717.14400000000001</v>
      </c>
      <c r="C18" s="99">
        <v>59.762</v>
      </c>
      <c r="D18" s="99">
        <v>418.334</v>
      </c>
      <c r="E18" s="42">
        <v>50.993000000000002</v>
      </c>
      <c r="F18" s="42">
        <v>51.228999999999999</v>
      </c>
      <c r="G18" s="42">
        <v>41.948</v>
      </c>
      <c r="H18" s="42">
        <v>54.808999999999997</v>
      </c>
      <c r="I18" s="42">
        <v>43.469000000000001</v>
      </c>
      <c r="J18" s="42">
        <v>52.389000000000003</v>
      </c>
      <c r="K18" s="42">
        <v>54.003</v>
      </c>
      <c r="L18" s="42">
        <f t="shared" si="0"/>
        <v>348.84</v>
      </c>
      <c r="M18" s="42">
        <f t="shared" si="1"/>
        <v>-69.494000000000028</v>
      </c>
      <c r="N18" s="42">
        <f t="shared" si="2"/>
        <v>-16.61208508034251</v>
      </c>
    </row>
    <row r="19" spans="1:15" x14ac:dyDescent="0.25">
      <c r="A19" s="63" t="s">
        <v>130</v>
      </c>
      <c r="B19" s="99">
        <v>1742.048</v>
      </c>
      <c r="C19" s="99">
        <v>145.17099999999999</v>
      </c>
      <c r="D19" s="99">
        <v>1016.1969999999999</v>
      </c>
      <c r="E19" s="42">
        <v>52.085999999999999</v>
      </c>
      <c r="F19" s="42">
        <v>70.247</v>
      </c>
      <c r="G19" s="42">
        <v>36.619</v>
      </c>
      <c r="H19" s="42">
        <v>48.228000000000002</v>
      </c>
      <c r="I19" s="42">
        <v>52.941000000000003</v>
      </c>
      <c r="J19" s="42">
        <v>105.206</v>
      </c>
      <c r="K19" s="42">
        <v>284.84800000000001</v>
      </c>
      <c r="L19" s="42">
        <f t="shared" si="0"/>
        <v>650.17499999999995</v>
      </c>
      <c r="M19" s="42">
        <f t="shared" si="1"/>
        <v>-366.02199999999993</v>
      </c>
      <c r="N19" s="42">
        <f t="shared" si="2"/>
        <v>-36.018803440671441</v>
      </c>
    </row>
    <row r="20" spans="1:15" s="111" customFormat="1" x14ac:dyDescent="0.25">
      <c r="A20" s="109" t="s">
        <v>131</v>
      </c>
      <c r="B20" s="109">
        <v>2459.192</v>
      </c>
      <c r="C20" s="109">
        <v>204.93299999999999</v>
      </c>
      <c r="D20" s="109">
        <v>1434.5309999999999</v>
      </c>
      <c r="E20" s="110">
        <v>103.07900000000001</v>
      </c>
      <c r="F20" s="110">
        <v>121.476</v>
      </c>
      <c r="G20" s="110">
        <v>78.567000000000007</v>
      </c>
      <c r="H20" s="110">
        <v>103.03700000000001</v>
      </c>
      <c r="I20" s="110">
        <v>96.41</v>
      </c>
      <c r="J20" s="110">
        <v>157.595</v>
      </c>
      <c r="K20" s="110">
        <v>338.851</v>
      </c>
      <c r="L20" s="110">
        <f t="shared" si="0"/>
        <v>999.01499999999999</v>
      </c>
      <c r="M20" s="110">
        <f t="shared" si="1"/>
        <v>-435.51599999999996</v>
      </c>
      <c r="N20" s="110">
        <f t="shared" si="2"/>
        <v>-30.359469401497769</v>
      </c>
    </row>
    <row r="21" spans="1:15" s="102" customFormat="1" x14ac:dyDescent="0.25">
      <c r="A21" s="100" t="s">
        <v>132</v>
      </c>
      <c r="B21" s="100">
        <f>SUM(B15,B20)</f>
        <v>7793.6410000000005</v>
      </c>
      <c r="C21" s="100">
        <v>649.47</v>
      </c>
      <c r="D21" s="100">
        <v>4546.2900000000009</v>
      </c>
      <c r="E21" s="101">
        <v>309.06299999999999</v>
      </c>
      <c r="F21" s="101">
        <v>407.96100000000001</v>
      </c>
      <c r="G21" s="101">
        <v>384.58300000000003</v>
      </c>
      <c r="H21" s="101">
        <v>400.13400000000001</v>
      </c>
      <c r="I21" s="101">
        <v>334.49599999999998</v>
      </c>
      <c r="J21" s="101">
        <v>411.62199999999996</v>
      </c>
      <c r="K21" s="101">
        <v>701.28499999999997</v>
      </c>
      <c r="L21" s="101">
        <f t="shared" si="0"/>
        <v>2949.1439999999998</v>
      </c>
      <c r="M21" s="101">
        <f t="shared" si="1"/>
        <v>-1597.1460000000011</v>
      </c>
      <c r="N21" s="101">
        <f t="shared" si="2"/>
        <v>-35.130754967237038</v>
      </c>
    </row>
    <row r="22" spans="1:15" s="105" customFormat="1" ht="27" thickBot="1" x14ac:dyDescent="0.3">
      <c r="A22" s="103" t="s">
        <v>133</v>
      </c>
      <c r="B22" s="118">
        <v>6785.0739999999996</v>
      </c>
      <c r="C22" s="118">
        <v>565.423</v>
      </c>
      <c r="D22" s="118">
        <v>3957.9610000000002</v>
      </c>
      <c r="E22" s="104">
        <v>200.76</v>
      </c>
      <c r="F22" s="104">
        <v>252.834</v>
      </c>
      <c r="G22" s="104">
        <v>223.19800000000001</v>
      </c>
      <c r="H22" s="104">
        <v>259.12400000000002</v>
      </c>
      <c r="I22" s="104">
        <v>236.22399999999999</v>
      </c>
      <c r="J22" s="104">
        <v>280.33800000000002</v>
      </c>
      <c r="K22" s="104">
        <v>521.81600000000003</v>
      </c>
      <c r="L22" s="104">
        <f t="shared" si="0"/>
        <v>1974.2940000000001</v>
      </c>
      <c r="M22" s="104">
        <f t="shared" si="1"/>
        <v>-1983.6670000000001</v>
      </c>
      <c r="N22" s="104">
        <f t="shared" si="2"/>
        <v>-50.118406927203175</v>
      </c>
    </row>
    <row r="23" spans="1:15" x14ac:dyDescent="0.25">
      <c r="A23" s="6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</row>
  </sheetData>
  <mergeCells count="2">
    <mergeCell ref="B2:D2"/>
    <mergeCell ref="A1:O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6"/>
  <sheetViews>
    <sheetView zoomScale="80" zoomScaleNormal="80" workbookViewId="0">
      <selection activeCell="B62" sqref="B62"/>
    </sheetView>
  </sheetViews>
  <sheetFormatPr defaultRowHeight="12.75" x14ac:dyDescent="0.2"/>
  <cols>
    <col min="1" max="1" width="9.28515625" style="47" bestFit="1" customWidth="1"/>
    <col min="2" max="2" width="51" style="37" bestFit="1" customWidth="1"/>
    <col min="3" max="3" width="15.5703125" style="37" bestFit="1" customWidth="1"/>
    <col min="4" max="4" width="28.42578125" style="37" customWidth="1"/>
    <col min="5" max="5" width="26.5703125" style="37" customWidth="1"/>
    <col min="6" max="7" width="9.7109375" style="37" bestFit="1" customWidth="1"/>
    <col min="8" max="8" width="9.5703125" style="37" bestFit="1" customWidth="1"/>
    <col min="9" max="9" width="9.42578125" style="37" bestFit="1" customWidth="1"/>
    <col min="10" max="10" width="9.7109375" style="37" bestFit="1" customWidth="1"/>
    <col min="11" max="11" width="9.42578125" style="37" bestFit="1" customWidth="1"/>
    <col min="12" max="12" width="9.85546875" style="37" bestFit="1" customWidth="1"/>
    <col min="13" max="14" width="15.28515625" style="37" customWidth="1"/>
    <col min="15" max="15" width="13.42578125" style="37" customWidth="1"/>
    <col min="16" max="16384" width="9.140625" style="37"/>
  </cols>
  <sheetData>
    <row r="1" spans="1:15" x14ac:dyDescent="0.2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2" spans="1:15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 s="6" customFormat="1" x14ac:dyDescent="0.2">
      <c r="A3" s="129" t="s">
        <v>107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</row>
    <row r="4" spans="1:15" x14ac:dyDescent="0.2">
      <c r="A4" s="132" t="s">
        <v>0</v>
      </c>
      <c r="B4" s="131" t="s">
        <v>1</v>
      </c>
      <c r="C4" s="133" t="s">
        <v>2</v>
      </c>
      <c r="D4" s="133"/>
      <c r="E4" s="133"/>
      <c r="F4" s="48" t="s">
        <v>4</v>
      </c>
      <c r="G4" s="48" t="s">
        <v>5</v>
      </c>
      <c r="H4" s="48" t="s">
        <v>6</v>
      </c>
      <c r="I4" s="48" t="s">
        <v>7</v>
      </c>
      <c r="J4" s="48" t="s">
        <v>8</v>
      </c>
      <c r="K4" s="48" t="s">
        <v>9</v>
      </c>
      <c r="L4" s="48" t="s">
        <v>10</v>
      </c>
      <c r="M4" s="48" t="s">
        <v>11</v>
      </c>
      <c r="N4" s="48" t="s">
        <v>12</v>
      </c>
      <c r="O4" s="48" t="s">
        <v>13</v>
      </c>
    </row>
    <row r="5" spans="1:15" x14ac:dyDescent="0.2">
      <c r="A5" s="132"/>
      <c r="B5" s="131"/>
      <c r="C5" s="11" t="s">
        <v>3</v>
      </c>
      <c r="D5" s="119" t="s">
        <v>288</v>
      </c>
      <c r="E5" s="119" t="s">
        <v>287</v>
      </c>
      <c r="F5" s="11"/>
      <c r="G5" s="11"/>
      <c r="H5" s="11"/>
      <c r="I5" s="11"/>
      <c r="J5" s="11"/>
      <c r="K5" s="11"/>
      <c r="L5" s="11"/>
      <c r="M5" s="11"/>
      <c r="N5" s="11"/>
      <c r="O5" s="11"/>
    </row>
    <row r="6" spans="1:15" x14ac:dyDescent="0.2">
      <c r="A6" s="132"/>
      <c r="B6" s="131"/>
      <c r="C6" s="43" t="s">
        <v>65</v>
      </c>
      <c r="D6" s="43" t="s">
        <v>65</v>
      </c>
      <c r="E6" s="43" t="s">
        <v>65</v>
      </c>
      <c r="F6" s="43" t="s">
        <v>65</v>
      </c>
      <c r="G6" s="43" t="s">
        <v>65</v>
      </c>
      <c r="H6" s="43" t="s">
        <v>65</v>
      </c>
      <c r="I6" s="43" t="s">
        <v>65</v>
      </c>
      <c r="J6" s="43" t="s">
        <v>65</v>
      </c>
      <c r="K6" s="43" t="s">
        <v>65</v>
      </c>
      <c r="L6" s="43" t="s">
        <v>65</v>
      </c>
      <c r="M6" s="43" t="s">
        <v>65</v>
      </c>
      <c r="N6" s="43" t="s">
        <v>65</v>
      </c>
      <c r="O6" s="11"/>
    </row>
    <row r="7" spans="1:15" x14ac:dyDescent="0.2">
      <c r="A7" s="44">
        <v>1</v>
      </c>
      <c r="B7" s="8" t="s">
        <v>14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x14ac:dyDescent="0.2">
      <c r="A8" s="44">
        <v>2</v>
      </c>
      <c r="B8" s="8" t="s">
        <v>15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x14ac:dyDescent="0.2">
      <c r="A9" s="44">
        <v>3</v>
      </c>
      <c r="B9" s="8" t="s">
        <v>16</v>
      </c>
      <c r="C9" s="130">
        <v>1683.288</v>
      </c>
      <c r="D9" s="130">
        <v>140.274</v>
      </c>
      <c r="E9" s="130">
        <f>D9*7</f>
        <v>981.91800000000001</v>
      </c>
      <c r="F9" s="8">
        <v>34.482999999999997</v>
      </c>
      <c r="G9" s="8">
        <v>33.71</v>
      </c>
      <c r="H9" s="8">
        <v>33.133000000000003</v>
      </c>
      <c r="I9" s="8">
        <v>22.093</v>
      </c>
      <c r="J9" s="8">
        <v>13.85</v>
      </c>
      <c r="K9" s="8">
        <v>37.088999999999999</v>
      </c>
      <c r="L9" s="8">
        <v>42.566000000000003</v>
      </c>
      <c r="M9" s="130">
        <v>1068.42</v>
      </c>
      <c r="N9" s="130">
        <v>86.501999999999995</v>
      </c>
      <c r="O9" s="130">
        <v>8.0990000000000002</v>
      </c>
    </row>
    <row r="10" spans="1:15" x14ac:dyDescent="0.2">
      <c r="A10" s="44">
        <v>4</v>
      </c>
      <c r="B10" s="8" t="s">
        <v>17</v>
      </c>
      <c r="C10" s="130"/>
      <c r="D10" s="130"/>
      <c r="E10" s="130"/>
      <c r="F10" s="8">
        <v>60.798000000000002</v>
      </c>
      <c r="G10" s="8">
        <v>131.017</v>
      </c>
      <c r="H10" s="8">
        <v>167.80600000000001</v>
      </c>
      <c r="I10" s="8">
        <v>132.495</v>
      </c>
      <c r="J10" s="8">
        <v>139.864</v>
      </c>
      <c r="K10" s="8">
        <v>73.933000000000007</v>
      </c>
      <c r="L10" s="8">
        <v>145.583</v>
      </c>
      <c r="M10" s="130"/>
      <c r="N10" s="130"/>
      <c r="O10" s="130"/>
    </row>
    <row r="11" spans="1:15" x14ac:dyDescent="0.2">
      <c r="A11" s="44">
        <v>5</v>
      </c>
      <c r="B11" s="8" t="s">
        <v>18</v>
      </c>
      <c r="C11" s="8">
        <v>544.46799999999996</v>
      </c>
      <c r="D11" s="8">
        <v>45.372</v>
      </c>
      <c r="E11" s="8">
        <f>D11*7</f>
        <v>317.60399999999998</v>
      </c>
      <c r="F11" s="8">
        <v>5.1100000000000003</v>
      </c>
      <c r="G11" s="8">
        <v>1.1850000000000001</v>
      </c>
      <c r="H11" s="8">
        <v>3.9790000000000001</v>
      </c>
      <c r="I11" s="8">
        <v>29.358000000000001</v>
      </c>
      <c r="J11" s="8">
        <v>2.23</v>
      </c>
      <c r="K11" s="8">
        <v>14.282999999999999</v>
      </c>
      <c r="L11" s="8">
        <v>29.689</v>
      </c>
      <c r="M11" s="8">
        <v>85.834000000000003</v>
      </c>
      <c r="N11" s="8">
        <v>-231.77199999999999</v>
      </c>
      <c r="O11" s="8">
        <v>-72.878</v>
      </c>
    </row>
    <row r="12" spans="1:15" x14ac:dyDescent="0.2">
      <c r="A12" s="44">
        <v>6</v>
      </c>
      <c r="B12" s="8" t="s">
        <v>19</v>
      </c>
      <c r="C12" s="8">
        <v>899.82399999999996</v>
      </c>
      <c r="D12" s="8">
        <v>74.984999999999999</v>
      </c>
      <c r="E12" s="8">
        <f>D12*7</f>
        <v>524.89499999999998</v>
      </c>
      <c r="F12" s="8">
        <v>40.572000000000003</v>
      </c>
      <c r="G12" s="8">
        <v>37.122</v>
      </c>
      <c r="H12" s="8">
        <v>28.609000000000002</v>
      </c>
      <c r="I12" s="8">
        <v>57.923000000000002</v>
      </c>
      <c r="J12" s="8">
        <v>22.943999999999999</v>
      </c>
      <c r="K12" s="8">
        <v>34.548000000000002</v>
      </c>
      <c r="L12" s="8">
        <v>41.593000000000004</v>
      </c>
      <c r="M12" s="8">
        <v>263.31099999999998</v>
      </c>
      <c r="N12" s="8">
        <v>-261.58600000000001</v>
      </c>
      <c r="O12" s="8">
        <v>-49.835999999999999</v>
      </c>
    </row>
    <row r="13" spans="1:15" x14ac:dyDescent="0.2">
      <c r="A13" s="44">
        <v>7</v>
      </c>
      <c r="B13" s="8" t="s">
        <v>20</v>
      </c>
      <c r="C13" s="8">
        <v>1.6779999999999999</v>
      </c>
      <c r="D13" s="8">
        <v>0.14000000000000001</v>
      </c>
      <c r="E13" s="8">
        <f t="shared" ref="E13:E61" si="0">D13*7</f>
        <v>0.98000000000000009</v>
      </c>
      <c r="F13" s="8">
        <v>1.2999999999999999E-2</v>
      </c>
      <c r="G13" s="8">
        <v>2E-3</v>
      </c>
      <c r="H13" s="8">
        <v>8.0000000000000002E-3</v>
      </c>
      <c r="I13" s="8">
        <v>7.0000000000000001E-3</v>
      </c>
      <c r="J13" s="8">
        <v>1.7000000000000001E-2</v>
      </c>
      <c r="K13" s="8">
        <v>1.2999999999999999E-2</v>
      </c>
      <c r="L13" s="8">
        <v>4.3999999999999997E-2</v>
      </c>
      <c r="M13" s="8">
        <v>0.104</v>
      </c>
      <c r="N13" s="8">
        <v>-0.875</v>
      </c>
      <c r="O13" s="34">
        <v>-83.372</v>
      </c>
    </row>
    <row r="14" spans="1:15" x14ac:dyDescent="0.2">
      <c r="A14" s="44">
        <v>8</v>
      </c>
      <c r="B14" s="8" t="s">
        <v>21</v>
      </c>
      <c r="C14" s="8">
        <v>4.7270000000000003</v>
      </c>
      <c r="D14" s="8">
        <v>0.39400000000000002</v>
      </c>
      <c r="E14" s="8">
        <f t="shared" si="0"/>
        <v>2.758</v>
      </c>
      <c r="F14" s="8">
        <v>0.39500000000000002</v>
      </c>
      <c r="G14" s="8">
        <v>9.5000000000000001E-2</v>
      </c>
      <c r="H14" s="8">
        <v>0.24199999999999999</v>
      </c>
      <c r="I14" s="8">
        <v>8.2000000000000003E-2</v>
      </c>
      <c r="J14" s="8">
        <v>0.14599999999999999</v>
      </c>
      <c r="K14" s="8">
        <v>0.253</v>
      </c>
      <c r="L14" s="8">
        <v>0.184</v>
      </c>
      <c r="M14" s="8">
        <v>1.397</v>
      </c>
      <c r="N14" s="8">
        <v>-1.361</v>
      </c>
      <c r="O14" s="8">
        <v>-49.305999999999997</v>
      </c>
    </row>
    <row r="15" spans="1:15" x14ac:dyDescent="0.2">
      <c r="A15" s="44"/>
      <c r="B15" s="8" t="s">
        <v>22</v>
      </c>
      <c r="C15" s="8">
        <v>945.78</v>
      </c>
      <c r="D15" s="8">
        <v>78.814999999999998</v>
      </c>
      <c r="E15" s="8">
        <f t="shared" si="0"/>
        <v>551.70499999999993</v>
      </c>
      <c r="F15" s="8"/>
      <c r="G15" s="8"/>
      <c r="H15" s="8"/>
      <c r="I15" s="8"/>
      <c r="J15" s="8"/>
      <c r="K15" s="8"/>
      <c r="L15" s="8"/>
      <c r="M15" s="8">
        <v>0</v>
      </c>
      <c r="N15" s="8">
        <v>-551.70500000000004</v>
      </c>
      <c r="O15" s="8">
        <v>-100</v>
      </c>
    </row>
    <row r="16" spans="1:15" x14ac:dyDescent="0.2">
      <c r="A16" s="44">
        <v>9</v>
      </c>
      <c r="B16" s="8" t="s">
        <v>23</v>
      </c>
      <c r="C16" s="8">
        <v>5.8559999999999999</v>
      </c>
      <c r="D16" s="8">
        <v>0.48799999999999999</v>
      </c>
      <c r="E16" s="8">
        <f t="shared" si="0"/>
        <v>3.4159999999999999</v>
      </c>
      <c r="F16" s="8">
        <v>0.3886</v>
      </c>
      <c r="G16" s="8">
        <v>0.375</v>
      </c>
      <c r="H16" s="8">
        <v>0.373</v>
      </c>
      <c r="I16" s="8">
        <v>0.374</v>
      </c>
      <c r="J16" s="8">
        <v>0.52800000000000002</v>
      </c>
      <c r="K16" s="8">
        <v>2.1080000000000001</v>
      </c>
      <c r="L16" s="8">
        <v>2.669</v>
      </c>
      <c r="M16" s="8">
        <v>6.8129999999999997</v>
      </c>
      <c r="N16" s="8">
        <v>3.3969999999999998</v>
      </c>
      <c r="O16" s="8">
        <v>90.444000000000003</v>
      </c>
    </row>
    <row r="17" spans="1:15" s="38" customFormat="1" x14ac:dyDescent="0.2">
      <c r="A17" s="45">
        <v>10</v>
      </c>
      <c r="B17" s="11" t="s">
        <v>24</v>
      </c>
      <c r="C17" s="11">
        <f>SUM(C9:C16)</f>
        <v>4085.6209999999996</v>
      </c>
      <c r="D17" s="11">
        <f t="shared" ref="D17:F17" si="1">SUM(D9:D16)</f>
        <v>340.46800000000002</v>
      </c>
      <c r="E17" s="11">
        <f t="shared" si="1"/>
        <v>2383.2759999999998</v>
      </c>
      <c r="F17" s="11">
        <f t="shared" si="1"/>
        <v>141.75960000000003</v>
      </c>
      <c r="G17" s="11">
        <f t="shared" ref="G17" si="2">SUM(G9:G16)</f>
        <v>203.506</v>
      </c>
      <c r="H17" s="11">
        <f t="shared" ref="H17:I17" si="3">SUM(H9:H16)</f>
        <v>234.15000000000003</v>
      </c>
      <c r="I17" s="11">
        <f t="shared" si="3"/>
        <v>242.33199999999999</v>
      </c>
      <c r="J17" s="11">
        <f t="shared" ref="J17" si="4">SUM(J9:J16)</f>
        <v>179.57899999999995</v>
      </c>
      <c r="K17" s="11">
        <f t="shared" ref="K17:L17" si="5">SUM(K9:K16)</f>
        <v>162.227</v>
      </c>
      <c r="L17" s="11">
        <f t="shared" si="5"/>
        <v>262.32799999999997</v>
      </c>
      <c r="M17" s="8">
        <v>1425.8789999999999</v>
      </c>
      <c r="N17" s="8">
        <v>-957.4</v>
      </c>
      <c r="O17" s="34">
        <v>-40.171999999999997</v>
      </c>
    </row>
    <row r="18" spans="1:15" x14ac:dyDescent="0.2">
      <c r="A18" s="44">
        <v>11</v>
      </c>
      <c r="B18" s="8" t="s">
        <v>25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x14ac:dyDescent="0.2">
      <c r="A19" s="44">
        <v>12</v>
      </c>
      <c r="B19" s="8" t="s">
        <v>26</v>
      </c>
      <c r="C19" s="8">
        <v>1248.828</v>
      </c>
      <c r="D19" s="8">
        <v>104.069</v>
      </c>
      <c r="E19" s="8">
        <f t="shared" si="0"/>
        <v>728.48300000000006</v>
      </c>
      <c r="F19" s="8">
        <v>64.227000000000004</v>
      </c>
      <c r="G19" s="8">
        <v>82.978999999999999</v>
      </c>
      <c r="H19" s="8">
        <v>71.866</v>
      </c>
      <c r="I19" s="8">
        <v>54.765000000000001</v>
      </c>
      <c r="J19" s="8">
        <v>58.506999999999998</v>
      </c>
      <c r="K19" s="8">
        <v>91.8</v>
      </c>
      <c r="L19" s="8">
        <v>100.10599999999999</v>
      </c>
      <c r="M19" s="8">
        <v>524.25</v>
      </c>
      <c r="N19" s="8">
        <v>-204.233</v>
      </c>
      <c r="O19" s="34">
        <v>-28.925000000000001</v>
      </c>
    </row>
    <row r="20" spans="1:15" x14ac:dyDescent="0.2">
      <c r="A20" s="44">
        <v>13</v>
      </c>
      <c r="B20" s="8" t="s">
        <v>27</v>
      </c>
      <c r="C20" s="8">
        <v>1248.828</v>
      </c>
      <c r="D20" s="8">
        <v>104.069</v>
      </c>
      <c r="E20" s="8">
        <f t="shared" si="0"/>
        <v>728.48300000000006</v>
      </c>
      <c r="F20" s="8">
        <v>64.227000000000004</v>
      </c>
      <c r="G20" s="8">
        <v>82.978999999999999</v>
      </c>
      <c r="H20" s="8">
        <v>71.866</v>
      </c>
      <c r="I20" s="8">
        <v>54.765000000000001</v>
      </c>
      <c r="J20" s="8">
        <v>58.506999999999998</v>
      </c>
      <c r="K20" s="8">
        <v>91.8</v>
      </c>
      <c r="L20" s="8">
        <v>100.10599999999999</v>
      </c>
      <c r="M20" s="8">
        <v>524.25</v>
      </c>
      <c r="N20" s="8">
        <v>-204.233</v>
      </c>
      <c r="O20" s="34">
        <v>-28.925000000000001</v>
      </c>
    </row>
    <row r="21" spans="1:15" s="38" customFormat="1" x14ac:dyDescent="0.2">
      <c r="A21" s="45">
        <v>14</v>
      </c>
      <c r="B21" s="11" t="s">
        <v>28</v>
      </c>
      <c r="C21" s="11">
        <f>SUM(C17,C20)</f>
        <v>5334.4489999999996</v>
      </c>
      <c r="D21" s="11">
        <f t="shared" ref="D21:M21" si="6">SUM(D17,D20)</f>
        <v>444.53700000000003</v>
      </c>
      <c r="E21" s="11">
        <f t="shared" si="6"/>
        <v>3111.759</v>
      </c>
      <c r="F21" s="11">
        <f t="shared" si="6"/>
        <v>205.98660000000004</v>
      </c>
      <c r="G21" s="11">
        <f t="shared" si="6"/>
        <v>286.48500000000001</v>
      </c>
      <c r="H21" s="11">
        <f t="shared" si="6"/>
        <v>306.01600000000002</v>
      </c>
      <c r="I21" s="11">
        <f t="shared" si="6"/>
        <v>297.09699999999998</v>
      </c>
      <c r="J21" s="11">
        <f t="shared" si="6"/>
        <v>238.08599999999996</v>
      </c>
      <c r="K21" s="11">
        <f t="shared" si="6"/>
        <v>254.02699999999999</v>
      </c>
      <c r="L21" s="11">
        <f t="shared" si="6"/>
        <v>362.43399999999997</v>
      </c>
      <c r="M21" s="11">
        <f t="shared" si="6"/>
        <v>1950.1289999999999</v>
      </c>
      <c r="N21" s="11">
        <v>-1161.633</v>
      </c>
      <c r="O21" s="11">
        <v>-27.23</v>
      </c>
    </row>
    <row r="22" spans="1:15" s="38" customFormat="1" x14ac:dyDescent="0.2">
      <c r="A22" s="45">
        <v>15</v>
      </c>
      <c r="B22" s="11" t="s">
        <v>29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A23" s="44">
        <v>16</v>
      </c>
      <c r="B23" s="8" t="s">
        <v>30</v>
      </c>
      <c r="C23" s="8"/>
      <c r="D23" s="8"/>
      <c r="E23" s="8">
        <f t="shared" si="0"/>
        <v>0</v>
      </c>
      <c r="F23" s="8">
        <v>2.5449999999999999</v>
      </c>
      <c r="G23" s="8">
        <v>2.3140000000000001</v>
      </c>
      <c r="H23" s="8">
        <v>1.736</v>
      </c>
      <c r="I23" s="8">
        <v>3.61</v>
      </c>
      <c r="J23" s="8">
        <v>1.4450000000000001</v>
      </c>
      <c r="K23" s="8">
        <v>2.238</v>
      </c>
      <c r="L23" s="8">
        <v>1.7789999999999999</v>
      </c>
      <c r="M23" s="8">
        <v>15.667</v>
      </c>
      <c r="N23" s="8">
        <v>-15.667</v>
      </c>
      <c r="O23" s="8"/>
    </row>
    <row r="24" spans="1:15" x14ac:dyDescent="0.2">
      <c r="A24" s="44">
        <v>17</v>
      </c>
      <c r="B24" s="8" t="s">
        <v>31</v>
      </c>
      <c r="C24" s="8"/>
      <c r="D24" s="8"/>
      <c r="E24" s="8">
        <f t="shared" si="0"/>
        <v>0</v>
      </c>
      <c r="F24" s="8"/>
      <c r="G24" s="8">
        <v>8.6999999999999994E-2</v>
      </c>
      <c r="H24" s="8"/>
      <c r="I24" s="8"/>
      <c r="J24" s="8">
        <v>0.109</v>
      </c>
      <c r="K24" s="8"/>
      <c r="L24" s="8"/>
      <c r="M24" s="8">
        <v>0.19600000000000001</v>
      </c>
      <c r="N24" s="8">
        <v>-0.19600000000000001</v>
      </c>
      <c r="O24" s="8"/>
    </row>
    <row r="25" spans="1:15" x14ac:dyDescent="0.2">
      <c r="A25" s="44">
        <v>18</v>
      </c>
      <c r="B25" s="8" t="s">
        <v>32</v>
      </c>
      <c r="C25" s="8"/>
      <c r="D25" s="8"/>
      <c r="E25" s="8">
        <f t="shared" si="0"/>
        <v>0</v>
      </c>
      <c r="F25" s="8">
        <v>60.35</v>
      </c>
      <c r="G25" s="8">
        <v>82.882000000000005</v>
      </c>
      <c r="H25" s="8">
        <v>94.421000000000006</v>
      </c>
      <c r="I25" s="8">
        <v>68.554000000000002</v>
      </c>
      <c r="J25" s="8">
        <v>60.386000000000003</v>
      </c>
      <c r="K25" s="8">
        <v>94.06</v>
      </c>
      <c r="L25" s="8">
        <v>130.703</v>
      </c>
      <c r="M25" s="8">
        <v>591.35599999999999</v>
      </c>
      <c r="N25" s="8">
        <v>-591.35599999999999</v>
      </c>
      <c r="O25" s="8"/>
    </row>
    <row r="26" spans="1:15" x14ac:dyDescent="0.2">
      <c r="A26" s="44">
        <v>19</v>
      </c>
      <c r="B26" s="8" t="s">
        <v>33</v>
      </c>
      <c r="C26" s="8"/>
      <c r="D26" s="8"/>
      <c r="E26" s="8">
        <f t="shared" si="0"/>
        <v>0</v>
      </c>
      <c r="F26" s="8"/>
      <c r="G26" s="8"/>
      <c r="H26" s="8"/>
      <c r="I26" s="8"/>
      <c r="J26" s="8"/>
      <c r="K26" s="8"/>
      <c r="L26" s="8"/>
      <c r="M26" s="8">
        <v>0</v>
      </c>
      <c r="N26" s="8">
        <v>0</v>
      </c>
      <c r="O26" s="8">
        <v>0</v>
      </c>
    </row>
    <row r="27" spans="1:15" x14ac:dyDescent="0.2">
      <c r="A27" s="44">
        <v>20</v>
      </c>
      <c r="B27" s="8" t="s">
        <v>34</v>
      </c>
      <c r="C27" s="8">
        <v>289.75099999999998</v>
      </c>
      <c r="D27" s="8">
        <v>24.146000000000001</v>
      </c>
      <c r="E27" s="8">
        <f t="shared" si="0"/>
        <v>169.02199999999999</v>
      </c>
      <c r="F27" s="8"/>
      <c r="G27" s="8"/>
      <c r="H27" s="8"/>
      <c r="I27" s="8"/>
      <c r="J27" s="8"/>
      <c r="K27" s="8"/>
      <c r="L27" s="8"/>
      <c r="M27" s="8">
        <v>0</v>
      </c>
      <c r="N27" s="8">
        <v>169.02099999999999</v>
      </c>
      <c r="O27" s="8">
        <v>100</v>
      </c>
    </row>
    <row r="28" spans="1:15" x14ac:dyDescent="0.2">
      <c r="A28" s="44"/>
      <c r="B28" s="8" t="s">
        <v>35</v>
      </c>
      <c r="C28" s="8">
        <v>15.25</v>
      </c>
      <c r="D28" s="8">
        <v>1.2709999999999999</v>
      </c>
      <c r="E28" s="8">
        <f t="shared" si="0"/>
        <v>8.8969999999999985</v>
      </c>
      <c r="F28" s="8"/>
      <c r="G28" s="8"/>
      <c r="H28" s="8"/>
      <c r="I28" s="8"/>
      <c r="J28" s="8"/>
      <c r="K28" s="8"/>
      <c r="L28" s="8"/>
      <c r="M28" s="8">
        <v>0</v>
      </c>
      <c r="N28" s="8">
        <v>8.8960000000000008</v>
      </c>
      <c r="O28" s="8">
        <v>100</v>
      </c>
    </row>
    <row r="29" spans="1:15" x14ac:dyDescent="0.2">
      <c r="A29" s="44">
        <v>21</v>
      </c>
      <c r="B29" s="8" t="s">
        <v>36</v>
      </c>
      <c r="C29" s="8"/>
      <c r="D29" s="8"/>
      <c r="E29" s="8">
        <f t="shared" si="0"/>
        <v>0</v>
      </c>
      <c r="F29" s="8"/>
      <c r="G29" s="8"/>
      <c r="H29" s="8"/>
      <c r="I29" s="8"/>
      <c r="J29" s="8"/>
      <c r="K29" s="8"/>
      <c r="L29" s="8"/>
      <c r="M29" s="8">
        <v>0</v>
      </c>
      <c r="N29" s="8">
        <v>0</v>
      </c>
      <c r="O29" s="8">
        <v>0</v>
      </c>
    </row>
    <row r="30" spans="1:15" x14ac:dyDescent="0.2">
      <c r="A30" s="44">
        <v>22</v>
      </c>
      <c r="B30" s="8" t="s">
        <v>37</v>
      </c>
      <c r="C30" s="8"/>
      <c r="D30" s="8"/>
      <c r="E30" s="8">
        <f t="shared" si="0"/>
        <v>0</v>
      </c>
      <c r="F30" s="8"/>
      <c r="G30" s="8"/>
      <c r="H30" s="8"/>
      <c r="I30" s="8"/>
      <c r="J30" s="8"/>
      <c r="K30" s="8"/>
      <c r="L30" s="8"/>
      <c r="M30" s="8">
        <v>0</v>
      </c>
      <c r="N30" s="8">
        <v>0</v>
      </c>
      <c r="O30" s="8">
        <v>0</v>
      </c>
    </row>
    <row r="31" spans="1:15" x14ac:dyDescent="0.2">
      <c r="A31" s="44">
        <v>23</v>
      </c>
      <c r="B31" s="8" t="s">
        <v>38</v>
      </c>
      <c r="C31" s="8"/>
      <c r="D31" s="8"/>
      <c r="E31" s="8">
        <f t="shared" si="0"/>
        <v>0</v>
      </c>
      <c r="F31" s="8">
        <v>23.832000000000001</v>
      </c>
      <c r="G31" s="8">
        <v>42.584000000000003</v>
      </c>
      <c r="H31" s="8">
        <v>31.471</v>
      </c>
      <c r="I31" s="8">
        <v>17.282</v>
      </c>
      <c r="J31" s="8">
        <v>1.9950000000000001</v>
      </c>
      <c r="K31" s="8"/>
      <c r="L31" s="8"/>
      <c r="M31" s="8">
        <v>117.16500000000001</v>
      </c>
      <c r="N31" s="8">
        <v>-117.16500000000001</v>
      </c>
      <c r="O31" s="8"/>
    </row>
    <row r="32" spans="1:15" x14ac:dyDescent="0.2">
      <c r="A32" s="44">
        <v>24</v>
      </c>
      <c r="B32" s="8" t="s">
        <v>39</v>
      </c>
      <c r="C32" s="8"/>
      <c r="D32" s="8"/>
      <c r="E32" s="8">
        <f t="shared" si="0"/>
        <v>0</v>
      </c>
      <c r="F32" s="8"/>
      <c r="G32" s="8"/>
      <c r="H32" s="8"/>
      <c r="I32" s="8">
        <v>14.37</v>
      </c>
      <c r="J32" s="8"/>
      <c r="K32" s="8"/>
      <c r="L32" s="8"/>
      <c r="M32" s="8">
        <v>14.37</v>
      </c>
      <c r="N32" s="8">
        <v>-14.37</v>
      </c>
      <c r="O32" s="8"/>
    </row>
    <row r="33" spans="1:15" x14ac:dyDescent="0.2">
      <c r="A33" s="44">
        <v>25</v>
      </c>
      <c r="B33" s="8" t="s">
        <v>40</v>
      </c>
      <c r="C33" s="8"/>
      <c r="D33" s="8"/>
      <c r="E33" s="8">
        <f t="shared" si="0"/>
        <v>0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s="38" customFormat="1" x14ac:dyDescent="0.2">
      <c r="A34" s="45">
        <v>26</v>
      </c>
      <c r="B34" s="11" t="s">
        <v>41</v>
      </c>
      <c r="C34" s="11">
        <f>SUM(C23:C33)</f>
        <v>305.00099999999998</v>
      </c>
      <c r="D34" s="11">
        <f>SUM(D23:D33)</f>
        <v>25.417000000000002</v>
      </c>
      <c r="E34" s="11">
        <f>SUM(E23:E33)</f>
        <v>177.91899999999998</v>
      </c>
      <c r="F34" s="11">
        <f t="shared" ref="F34:L34" si="7">SUM(F23:F33)</f>
        <v>86.727000000000004</v>
      </c>
      <c r="G34" s="11">
        <f t="shared" si="7"/>
        <v>127.867</v>
      </c>
      <c r="H34" s="11">
        <f t="shared" si="7"/>
        <v>127.62800000000001</v>
      </c>
      <c r="I34" s="11">
        <f t="shared" si="7"/>
        <v>103.816</v>
      </c>
      <c r="J34" s="11">
        <f t="shared" si="7"/>
        <v>63.935000000000002</v>
      </c>
      <c r="K34" s="11">
        <f t="shared" si="7"/>
        <v>96.298000000000002</v>
      </c>
      <c r="L34" s="11">
        <f t="shared" si="7"/>
        <v>132.482</v>
      </c>
      <c r="M34" s="11">
        <v>738.75400000000002</v>
      </c>
      <c r="N34" s="11">
        <v>-560.83699999999999</v>
      </c>
      <c r="O34" s="11">
        <v>-315.22300000000001</v>
      </c>
    </row>
    <row r="35" spans="1:15" s="38" customFormat="1" x14ac:dyDescent="0.2">
      <c r="A35" s="45">
        <v>27</v>
      </c>
      <c r="B35" s="11" t="s">
        <v>42</v>
      </c>
      <c r="C35" s="11">
        <v>5029.4480000000003</v>
      </c>
      <c r="D35" s="11">
        <v>419.12099999999998</v>
      </c>
      <c r="E35" s="11">
        <v>2933.8449999999998</v>
      </c>
      <c r="F35" s="11">
        <v>119.25700000000001</v>
      </c>
      <c r="G35" s="11">
        <v>158.61799999999999</v>
      </c>
      <c r="H35" s="11">
        <v>178.38800000000001</v>
      </c>
      <c r="I35" s="11">
        <v>193.28100000000001</v>
      </c>
      <c r="J35" s="11">
        <v>174.15</v>
      </c>
      <c r="K35" s="11">
        <v>157.72900000000001</v>
      </c>
      <c r="L35" s="11">
        <v>229.952</v>
      </c>
      <c r="M35" s="11">
        <v>1211.375</v>
      </c>
      <c r="N35" s="11">
        <v>-1722.47</v>
      </c>
      <c r="O35" s="11">
        <v>-58.71</v>
      </c>
    </row>
    <row r="36" spans="1:15" s="38" customFormat="1" x14ac:dyDescent="0.2">
      <c r="A36" s="45">
        <v>28</v>
      </c>
      <c r="B36" s="11" t="s">
        <v>43</v>
      </c>
      <c r="C36" s="11">
        <v>653.82799999999997</v>
      </c>
      <c r="D36" s="11">
        <v>54.485999999999997</v>
      </c>
      <c r="E36" s="11">
        <f t="shared" si="0"/>
        <v>381.40199999999999</v>
      </c>
      <c r="F36" s="11">
        <v>15.504</v>
      </c>
      <c r="G36" s="11">
        <v>20.62</v>
      </c>
      <c r="H36" s="11">
        <v>23.190999999999999</v>
      </c>
      <c r="I36" s="11">
        <v>25.126000000000001</v>
      </c>
      <c r="J36" s="11">
        <v>22.64</v>
      </c>
      <c r="K36" s="11">
        <v>20.504999999999999</v>
      </c>
      <c r="L36" s="11">
        <v>29.893000000000001</v>
      </c>
      <c r="M36" s="11">
        <v>157.47900000000001</v>
      </c>
      <c r="N36" s="11">
        <v>223.92099999999999</v>
      </c>
      <c r="O36" s="11">
        <v>58.71</v>
      </c>
    </row>
    <row r="37" spans="1:15" s="38" customFormat="1" x14ac:dyDescent="0.2">
      <c r="A37" s="45">
        <v>29</v>
      </c>
      <c r="B37" s="11" t="s">
        <v>44</v>
      </c>
      <c r="C37" s="11">
        <v>4375.62</v>
      </c>
      <c r="D37" s="11">
        <v>364.63499999999999</v>
      </c>
      <c r="E37" s="11">
        <f t="shared" si="0"/>
        <v>2552.4449999999997</v>
      </c>
      <c r="F37" s="11">
        <v>103.753</v>
      </c>
      <c r="G37" s="11">
        <v>137.99799999999999</v>
      </c>
      <c r="H37" s="11">
        <v>155.197</v>
      </c>
      <c r="I37" s="11">
        <v>168.155</v>
      </c>
      <c r="J37" s="11">
        <v>151.51</v>
      </c>
      <c r="K37" s="11">
        <v>137.22399999999999</v>
      </c>
      <c r="L37" s="11">
        <v>200.059</v>
      </c>
      <c r="M37" s="11">
        <v>1053.896</v>
      </c>
      <c r="N37" s="36">
        <v>-1498.549</v>
      </c>
      <c r="O37" s="11">
        <v>-58.71</v>
      </c>
    </row>
    <row r="38" spans="1:15" s="38" customFormat="1" x14ac:dyDescent="0.2">
      <c r="A38" s="45">
        <v>30</v>
      </c>
      <c r="B38" s="11" t="s">
        <v>45</v>
      </c>
      <c r="C38" s="11"/>
      <c r="D38" s="11"/>
      <c r="E38" s="11">
        <f t="shared" si="0"/>
        <v>0</v>
      </c>
      <c r="F38" s="11"/>
      <c r="G38" s="11"/>
      <c r="H38" s="11"/>
      <c r="I38" s="11"/>
      <c r="J38" s="11"/>
      <c r="K38" s="11"/>
      <c r="L38" s="11"/>
      <c r="M38" s="11"/>
      <c r="N38" s="36"/>
      <c r="O38" s="11"/>
    </row>
    <row r="39" spans="1:15" s="38" customFormat="1" x14ac:dyDescent="0.2">
      <c r="A39" s="45">
        <v>31</v>
      </c>
      <c r="B39" s="11" t="s">
        <v>46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</row>
    <row r="40" spans="1:15" x14ac:dyDescent="0.2">
      <c r="A40" s="44">
        <v>32</v>
      </c>
      <c r="B40" s="8" t="s">
        <v>47</v>
      </c>
      <c r="C40" s="8">
        <v>615.37099999999998</v>
      </c>
      <c r="D40" s="8">
        <v>51.280999999999999</v>
      </c>
      <c r="E40" s="8">
        <f t="shared" si="0"/>
        <v>358.96699999999998</v>
      </c>
      <c r="F40" s="8">
        <v>46.73</v>
      </c>
      <c r="G40" s="8">
        <v>46.728000000000002</v>
      </c>
      <c r="H40" s="8">
        <v>38.01</v>
      </c>
      <c r="I40" s="34">
        <v>50.692</v>
      </c>
      <c r="J40" s="8">
        <v>39.542000000000002</v>
      </c>
      <c r="K40" s="8">
        <v>49.356999999999999</v>
      </c>
      <c r="L40" s="8">
        <v>49.765999999999998</v>
      </c>
      <c r="M40" s="8">
        <v>320.82499999999999</v>
      </c>
      <c r="N40" s="8">
        <v>-38.140999999999998</v>
      </c>
      <c r="O40" s="8">
        <v>-10.625</v>
      </c>
    </row>
    <row r="41" spans="1:15" x14ac:dyDescent="0.2">
      <c r="A41" s="44">
        <v>33</v>
      </c>
      <c r="B41" s="8" t="s">
        <v>48</v>
      </c>
      <c r="C41" s="8"/>
      <c r="D41" s="8"/>
      <c r="E41" s="8">
        <f t="shared" si="0"/>
        <v>0</v>
      </c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x14ac:dyDescent="0.2">
      <c r="A42" s="44">
        <v>34</v>
      </c>
      <c r="B42" s="8" t="s">
        <v>49</v>
      </c>
      <c r="C42" s="8">
        <v>101.773</v>
      </c>
      <c r="D42" s="8">
        <v>8.4809999999999999</v>
      </c>
      <c r="E42" s="8">
        <f t="shared" si="0"/>
        <v>59.366999999999997</v>
      </c>
      <c r="F42" s="8">
        <v>4.2629999999999999</v>
      </c>
      <c r="G42" s="8">
        <v>4.5010000000000003</v>
      </c>
      <c r="H42" s="8">
        <v>3.9380000000000002</v>
      </c>
      <c r="I42" s="8">
        <v>4.117</v>
      </c>
      <c r="J42" s="8">
        <v>3.927</v>
      </c>
      <c r="K42" s="8">
        <v>3.032</v>
      </c>
      <c r="L42" s="8">
        <v>4.2370000000000001</v>
      </c>
      <c r="M42" s="8">
        <v>28.015999999999998</v>
      </c>
      <c r="N42" s="8">
        <v>-31.382999999999999</v>
      </c>
      <c r="O42" s="8">
        <v>-52.011000000000003</v>
      </c>
    </row>
    <row r="43" spans="1:15" s="38" customFormat="1" x14ac:dyDescent="0.2">
      <c r="A43" s="45">
        <v>35</v>
      </c>
      <c r="B43" s="11" t="s">
        <v>50</v>
      </c>
      <c r="C43" s="11">
        <v>717.14400000000001</v>
      </c>
      <c r="D43" s="11">
        <v>59.762</v>
      </c>
      <c r="E43" s="11">
        <f t="shared" si="0"/>
        <v>418.334</v>
      </c>
      <c r="F43" s="11">
        <v>50.993000000000002</v>
      </c>
      <c r="G43" s="11">
        <v>51.228999999999999</v>
      </c>
      <c r="H43" s="11">
        <v>41.948</v>
      </c>
      <c r="I43" s="11">
        <v>54.808999999999997</v>
      </c>
      <c r="J43" s="11">
        <v>43.469000000000001</v>
      </c>
      <c r="K43" s="11">
        <v>52.389000000000003</v>
      </c>
      <c r="L43" s="11">
        <v>54.003</v>
      </c>
      <c r="M43" s="11">
        <v>348.84</v>
      </c>
      <c r="N43" s="11">
        <v>-69.483999999999995</v>
      </c>
      <c r="O43" s="11">
        <v>-16.611999999999998</v>
      </c>
    </row>
    <row r="44" spans="1:15" x14ac:dyDescent="0.2">
      <c r="A44" s="44">
        <v>36</v>
      </c>
      <c r="B44" s="8" t="s">
        <v>280</v>
      </c>
      <c r="C44" s="8">
        <v>50.2</v>
      </c>
      <c r="D44" s="8">
        <v>4.1829999999999998</v>
      </c>
      <c r="E44" s="8">
        <v>29.283000000000001</v>
      </c>
      <c r="F44" s="8">
        <v>3.6429999999999998</v>
      </c>
      <c r="G44" s="8">
        <v>3.5859999999999999</v>
      </c>
      <c r="H44" s="8">
        <v>2.9359999999999999</v>
      </c>
      <c r="I44" s="8">
        <v>3.8370000000000002</v>
      </c>
      <c r="J44" s="8">
        <v>3.0129999999999999</v>
      </c>
      <c r="K44" s="8">
        <v>3.6669999999999998</v>
      </c>
      <c r="L44" s="8">
        <v>3.78</v>
      </c>
      <c r="M44" s="8">
        <v>24.462</v>
      </c>
      <c r="N44" s="8">
        <v>-4.8209999999999997</v>
      </c>
      <c r="O44" s="8">
        <v>-15.454000000000001</v>
      </c>
    </row>
    <row r="45" spans="1:15" s="38" customFormat="1" x14ac:dyDescent="0.2">
      <c r="A45" s="45">
        <v>37</v>
      </c>
      <c r="B45" s="11" t="s">
        <v>51</v>
      </c>
      <c r="C45" s="11">
        <v>666.94399999999996</v>
      </c>
      <c r="D45" s="11">
        <v>55.579000000000001</v>
      </c>
      <c r="E45" s="11">
        <f t="shared" si="0"/>
        <v>389.053</v>
      </c>
      <c r="F45" s="11">
        <v>47.35</v>
      </c>
      <c r="G45" s="11">
        <v>47.643000000000001</v>
      </c>
      <c r="H45" s="11">
        <v>39.012</v>
      </c>
      <c r="I45" s="11">
        <v>50.972000000000001</v>
      </c>
      <c r="J45" s="11">
        <v>40.456000000000003</v>
      </c>
      <c r="K45" s="11">
        <v>48.722000000000001</v>
      </c>
      <c r="L45" s="11">
        <v>50.222999999999999</v>
      </c>
      <c r="M45" s="11">
        <v>324.37799999999999</v>
      </c>
      <c r="N45" s="11">
        <v>-54.673000000000002</v>
      </c>
      <c r="O45" s="11">
        <v>-16.623000000000001</v>
      </c>
    </row>
    <row r="46" spans="1:15" s="38" customFormat="1" x14ac:dyDescent="0.2">
      <c r="A46" s="45">
        <v>38</v>
      </c>
      <c r="B46" s="11" t="s">
        <v>25</v>
      </c>
      <c r="C46" s="11"/>
      <c r="D46" s="11"/>
      <c r="E46" s="11">
        <f t="shared" si="0"/>
        <v>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</row>
    <row r="47" spans="1:15" x14ac:dyDescent="0.2">
      <c r="A47" s="44">
        <v>39</v>
      </c>
      <c r="B47" s="8" t="s">
        <v>52</v>
      </c>
      <c r="C47" s="8">
        <v>1742.048</v>
      </c>
      <c r="D47" s="8">
        <v>145.17099999999999</v>
      </c>
      <c r="E47" s="8">
        <f t="shared" si="0"/>
        <v>1016.1969999999999</v>
      </c>
      <c r="F47" s="8">
        <v>52.085999999999999</v>
      </c>
      <c r="G47" s="8">
        <v>70.247</v>
      </c>
      <c r="H47" s="8">
        <v>36.619</v>
      </c>
      <c r="I47" s="8">
        <v>48.228000000000002</v>
      </c>
      <c r="J47" s="8">
        <v>52.941000000000003</v>
      </c>
      <c r="K47" s="8">
        <v>105.206</v>
      </c>
      <c r="L47" s="8">
        <v>284.84800000000001</v>
      </c>
      <c r="M47" s="8">
        <v>650.17499999999995</v>
      </c>
      <c r="N47" s="8">
        <v>-366.02</v>
      </c>
      <c r="O47" s="8">
        <v>-36.015000000000001</v>
      </c>
    </row>
    <row r="48" spans="1:15" x14ac:dyDescent="0.2">
      <c r="A48" s="44">
        <v>40</v>
      </c>
      <c r="B48" s="8" t="s">
        <v>281</v>
      </c>
      <c r="C48" s="34">
        <v>56.430999999999997</v>
      </c>
      <c r="D48" s="8">
        <v>4.7030000000000003</v>
      </c>
      <c r="E48" s="8">
        <f t="shared" si="0"/>
        <v>32.920999999999999</v>
      </c>
      <c r="F48" s="8">
        <v>2.4289999999999998</v>
      </c>
      <c r="G48" s="8">
        <v>3.0539999999999998</v>
      </c>
      <c r="H48" s="8">
        <v>1.38</v>
      </c>
      <c r="I48" s="8">
        <v>1.9810000000000001</v>
      </c>
      <c r="J48" s="8">
        <v>2.012</v>
      </c>
      <c r="K48" s="8">
        <v>4.5640000000000001</v>
      </c>
      <c r="L48" s="8">
        <v>11.314</v>
      </c>
      <c r="M48" s="8">
        <v>26.734000000000002</v>
      </c>
      <c r="N48" s="8">
        <v>-6.1840000000000002</v>
      </c>
      <c r="O48" s="34">
        <v>-18.786000000000001</v>
      </c>
    </row>
    <row r="49" spans="1:15" x14ac:dyDescent="0.2">
      <c r="A49" s="44">
        <v>41</v>
      </c>
      <c r="B49" s="8" t="s">
        <v>53</v>
      </c>
      <c r="C49" s="8">
        <v>20</v>
      </c>
      <c r="D49" s="8">
        <v>1.667</v>
      </c>
      <c r="E49" s="8">
        <f t="shared" si="0"/>
        <v>11.669</v>
      </c>
      <c r="F49" s="8"/>
      <c r="G49" s="8"/>
      <c r="H49" s="8">
        <v>6.25</v>
      </c>
      <c r="I49" s="8">
        <v>6.25</v>
      </c>
      <c r="J49" s="8">
        <v>6.6710000000000003</v>
      </c>
      <c r="K49" s="8">
        <v>6.25</v>
      </c>
      <c r="L49" s="8">
        <v>2</v>
      </c>
      <c r="M49" s="8">
        <v>27.420999999999999</v>
      </c>
      <c r="N49" s="8">
        <v>15.754</v>
      </c>
      <c r="O49" s="34">
        <v>135.03700000000001</v>
      </c>
    </row>
    <row r="50" spans="1:15" s="38" customFormat="1" x14ac:dyDescent="0.2">
      <c r="A50" s="45">
        <v>42</v>
      </c>
      <c r="B50" s="11" t="s">
        <v>54</v>
      </c>
      <c r="C50" s="36">
        <v>1665.617</v>
      </c>
      <c r="D50" s="11">
        <v>138.80099999999999</v>
      </c>
      <c r="E50" s="11">
        <f t="shared" si="0"/>
        <v>971.60699999999997</v>
      </c>
      <c r="F50" s="11">
        <v>49.656999999999996</v>
      </c>
      <c r="G50" s="11">
        <v>67.192999999999998</v>
      </c>
      <c r="H50" s="11">
        <v>28.989000000000001</v>
      </c>
      <c r="I50" s="11">
        <v>39.997</v>
      </c>
      <c r="J50" s="11">
        <v>44.258000000000003</v>
      </c>
      <c r="K50" s="11">
        <v>94.391999999999996</v>
      </c>
      <c r="L50" s="11">
        <v>271.53399999999999</v>
      </c>
      <c r="M50" s="11">
        <v>596.02</v>
      </c>
      <c r="N50" s="11">
        <v>-375.59</v>
      </c>
      <c r="O50" s="36">
        <v>-38.655999999999999</v>
      </c>
    </row>
    <row r="51" spans="1:15" x14ac:dyDescent="0.2">
      <c r="A51" s="44">
        <v>43</v>
      </c>
      <c r="B51" s="8" t="s">
        <v>55</v>
      </c>
      <c r="C51" s="8">
        <v>1.6240000000000001</v>
      </c>
      <c r="D51" s="8">
        <v>0.13500000000000001</v>
      </c>
      <c r="E51" s="8">
        <f t="shared" si="0"/>
        <v>0.94500000000000006</v>
      </c>
      <c r="F51" s="8"/>
      <c r="G51" s="8"/>
      <c r="H51" s="8"/>
      <c r="I51" s="8"/>
      <c r="J51" s="8"/>
      <c r="K51" s="8"/>
      <c r="L51" s="8"/>
      <c r="M51" s="8">
        <v>0</v>
      </c>
      <c r="N51" s="8">
        <v>-0.94699999999999995</v>
      </c>
      <c r="O51" s="8">
        <v>-100</v>
      </c>
    </row>
    <row r="52" spans="1:15" x14ac:dyDescent="0.2">
      <c r="A52" s="44">
        <v>44</v>
      </c>
      <c r="B52" s="8" t="s">
        <v>56</v>
      </c>
      <c r="C52" s="8"/>
      <c r="D52" s="8"/>
      <c r="E52" s="8">
        <f t="shared" si="0"/>
        <v>0</v>
      </c>
      <c r="F52" s="8"/>
      <c r="G52" s="8"/>
      <c r="H52" s="8"/>
      <c r="I52" s="8"/>
      <c r="J52" s="8"/>
      <c r="K52" s="8"/>
      <c r="L52" s="8"/>
      <c r="M52" s="8">
        <v>0</v>
      </c>
      <c r="N52" s="8">
        <v>0</v>
      </c>
      <c r="O52" s="8"/>
    </row>
    <row r="53" spans="1:15" x14ac:dyDescent="0.2">
      <c r="A53" s="44">
        <v>45</v>
      </c>
      <c r="B53" s="8" t="s">
        <v>57</v>
      </c>
      <c r="C53" s="8">
        <v>0.89900000000000002</v>
      </c>
      <c r="D53" s="8">
        <v>7.4999999999999997E-2</v>
      </c>
      <c r="E53" s="8">
        <f t="shared" si="0"/>
        <v>0.52500000000000002</v>
      </c>
      <c r="F53" s="8"/>
      <c r="G53" s="8"/>
      <c r="H53" s="8"/>
      <c r="I53" s="8"/>
      <c r="J53" s="8"/>
      <c r="K53" s="8"/>
      <c r="L53" s="8"/>
      <c r="M53" s="8">
        <v>0</v>
      </c>
      <c r="N53" s="8">
        <v>-0.52400000000000002</v>
      </c>
      <c r="O53" s="8">
        <v>-100</v>
      </c>
    </row>
    <row r="54" spans="1:15" x14ac:dyDescent="0.2">
      <c r="A54" s="44">
        <v>46</v>
      </c>
      <c r="B54" s="8" t="s">
        <v>58</v>
      </c>
      <c r="C54" s="8">
        <v>2.5230000000000001</v>
      </c>
      <c r="D54" s="8">
        <v>0.21</v>
      </c>
      <c r="E54" s="8">
        <f t="shared" si="0"/>
        <v>1.47</v>
      </c>
      <c r="F54" s="8"/>
      <c r="G54" s="8"/>
      <c r="H54" s="8"/>
      <c r="I54" s="8"/>
      <c r="J54" s="8"/>
      <c r="K54" s="8"/>
      <c r="L54" s="8"/>
      <c r="M54" s="8">
        <v>0</v>
      </c>
      <c r="N54" s="8">
        <v>-1.472</v>
      </c>
      <c r="O54" s="8">
        <v>-100</v>
      </c>
    </row>
    <row r="55" spans="1:15" s="39" customFormat="1" x14ac:dyDescent="0.2">
      <c r="A55" s="46">
        <v>47</v>
      </c>
      <c r="B55" s="34" t="s">
        <v>279</v>
      </c>
      <c r="C55" s="34">
        <v>0.32800000000000001</v>
      </c>
      <c r="D55" s="34">
        <v>2.7E-2</v>
      </c>
      <c r="E55" s="34">
        <f t="shared" si="0"/>
        <v>0.189</v>
      </c>
      <c r="F55" s="34"/>
      <c r="G55" s="34"/>
      <c r="H55" s="34"/>
      <c r="I55" s="34"/>
      <c r="J55" s="34"/>
      <c r="K55" s="34"/>
      <c r="L55" s="34"/>
      <c r="M55" s="34">
        <v>0</v>
      </c>
      <c r="N55" s="34">
        <v>-0.191</v>
      </c>
      <c r="O55" s="34">
        <v>-100</v>
      </c>
    </row>
    <row r="56" spans="1:15" x14ac:dyDescent="0.2">
      <c r="A56" s="44">
        <v>48</v>
      </c>
      <c r="B56" s="8" t="s">
        <v>282</v>
      </c>
      <c r="C56" s="8">
        <v>2.1949999999999998</v>
      </c>
      <c r="D56" s="8">
        <v>0.183</v>
      </c>
      <c r="E56" s="8">
        <f t="shared" si="0"/>
        <v>1.2809999999999999</v>
      </c>
      <c r="F56" s="8"/>
      <c r="G56" s="8"/>
      <c r="H56" s="8"/>
      <c r="I56" s="8"/>
      <c r="J56" s="8"/>
      <c r="K56" s="8"/>
      <c r="L56" s="8"/>
      <c r="M56" s="8"/>
      <c r="N56" s="8">
        <v>-1.28</v>
      </c>
      <c r="O56" s="8">
        <v>-100</v>
      </c>
    </row>
    <row r="57" spans="1:15" x14ac:dyDescent="0.2">
      <c r="A57" s="44">
        <v>49</v>
      </c>
      <c r="B57" s="8" t="s">
        <v>174</v>
      </c>
      <c r="C57" s="8">
        <v>2334.7559999999999</v>
      </c>
      <c r="D57" s="8">
        <v>194.56299999999999</v>
      </c>
      <c r="E57" s="8">
        <f t="shared" si="0"/>
        <v>1361.9409999999998</v>
      </c>
      <c r="F57" s="8">
        <v>97.007000000000005</v>
      </c>
      <c r="G57" s="8">
        <v>114.836</v>
      </c>
      <c r="H57" s="8">
        <v>68.001000000000005</v>
      </c>
      <c r="I57" s="8">
        <v>90.968999999999994</v>
      </c>
      <c r="J57" s="8">
        <v>84.713999999999999</v>
      </c>
      <c r="K57" s="8">
        <v>143.114</v>
      </c>
      <c r="L57" s="8">
        <v>321.75700000000001</v>
      </c>
      <c r="M57" s="8">
        <v>920.39800000000002</v>
      </c>
      <c r="N57" s="8">
        <v>-441.54300000000001</v>
      </c>
      <c r="O57" s="8">
        <v>-32.42</v>
      </c>
    </row>
    <row r="58" spans="1:15" x14ac:dyDescent="0.2">
      <c r="A58" s="46">
        <v>50</v>
      </c>
      <c r="B58" s="8" t="s">
        <v>175</v>
      </c>
      <c r="C58" s="8">
        <v>13.698</v>
      </c>
      <c r="D58" s="8">
        <v>1.1419999999999999</v>
      </c>
      <c r="E58" s="8">
        <f t="shared" si="0"/>
        <v>7.9939999999999998</v>
      </c>
      <c r="F58" s="8"/>
      <c r="G58" s="8"/>
      <c r="H58" s="8"/>
      <c r="I58" s="8"/>
      <c r="J58" s="8"/>
      <c r="K58" s="8"/>
      <c r="L58" s="8"/>
      <c r="M58" s="8"/>
      <c r="N58" s="8">
        <v>-7.9909999999999997</v>
      </c>
      <c r="O58" s="8">
        <v>-100</v>
      </c>
    </row>
    <row r="59" spans="1:15" x14ac:dyDescent="0.2">
      <c r="A59" s="44">
        <v>51</v>
      </c>
      <c r="B59" s="8" t="s">
        <v>176</v>
      </c>
      <c r="C59" s="8">
        <v>13.698</v>
      </c>
      <c r="D59" s="8">
        <v>1.1419999999999999</v>
      </c>
      <c r="E59" s="8">
        <f t="shared" si="0"/>
        <v>7.9939999999999998</v>
      </c>
      <c r="F59" s="8"/>
      <c r="G59" s="8"/>
      <c r="H59" s="8"/>
      <c r="I59" s="8"/>
      <c r="J59" s="8"/>
      <c r="K59" s="8"/>
      <c r="L59" s="8"/>
      <c r="M59" s="8"/>
      <c r="N59" s="8">
        <v>-7.9909999999999997</v>
      </c>
      <c r="O59" s="8">
        <v>-100</v>
      </c>
    </row>
    <row r="60" spans="1:15" x14ac:dyDescent="0.2">
      <c r="A60" s="44">
        <v>52</v>
      </c>
      <c r="B60" s="8" t="s">
        <v>177</v>
      </c>
      <c r="C60" s="8">
        <v>61</v>
      </c>
      <c r="D60" s="8">
        <v>5.0830000000000002</v>
      </c>
      <c r="E60" s="8">
        <f t="shared" si="0"/>
        <v>35.581000000000003</v>
      </c>
      <c r="F60" s="8"/>
      <c r="G60" s="8"/>
      <c r="H60" s="8"/>
      <c r="I60" s="8"/>
      <c r="J60" s="8"/>
      <c r="K60" s="8"/>
      <c r="L60" s="8"/>
      <c r="M60" s="8"/>
      <c r="N60" s="8">
        <v>-25.582999999999998</v>
      </c>
      <c r="O60" s="8">
        <v>-100</v>
      </c>
    </row>
    <row r="61" spans="1:15" x14ac:dyDescent="0.2">
      <c r="A61" s="46">
        <v>53</v>
      </c>
      <c r="B61" s="8" t="s">
        <v>178</v>
      </c>
      <c r="C61" s="8">
        <v>6785.0739999999996</v>
      </c>
      <c r="D61" s="8">
        <v>565.423</v>
      </c>
      <c r="E61" s="8">
        <f t="shared" si="0"/>
        <v>3957.9610000000002</v>
      </c>
      <c r="F61" s="8">
        <v>200.76</v>
      </c>
      <c r="G61" s="8">
        <v>252.834</v>
      </c>
      <c r="H61" s="8">
        <v>223.19800000000001</v>
      </c>
      <c r="I61" s="8">
        <v>259.12400000000002</v>
      </c>
      <c r="J61" s="8">
        <v>236.22399999999999</v>
      </c>
      <c r="K61" s="8">
        <v>280.33800000000002</v>
      </c>
      <c r="L61" s="8">
        <v>521.81600000000003</v>
      </c>
      <c r="M61" s="8">
        <v>1974.2940000000001</v>
      </c>
      <c r="N61" s="8">
        <v>-1983.6659999999999</v>
      </c>
      <c r="O61" s="8">
        <v>-50.118000000000002</v>
      </c>
    </row>
    <row r="62" spans="1:15" x14ac:dyDescent="0.2">
      <c r="A62" s="44">
        <v>54</v>
      </c>
      <c r="B62" s="8" t="s">
        <v>179</v>
      </c>
      <c r="C62" s="8"/>
      <c r="D62" s="8"/>
      <c r="E62" s="8">
        <v>0</v>
      </c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x14ac:dyDescent="0.2">
      <c r="A63" s="44">
        <v>55</v>
      </c>
      <c r="B63" s="8" t="s">
        <v>180</v>
      </c>
      <c r="C63" s="8">
        <v>3574.377</v>
      </c>
      <c r="D63" s="8">
        <v>297.86500000000001</v>
      </c>
      <c r="E63" s="8">
        <f>D63*7</f>
        <v>2085.0550000000003</v>
      </c>
      <c r="F63" s="8">
        <v>105.76</v>
      </c>
      <c r="G63" s="8">
        <v>133.19200000000001</v>
      </c>
      <c r="H63" s="8">
        <v>117.581</v>
      </c>
      <c r="I63" s="8">
        <v>136.50700000000001</v>
      </c>
      <c r="J63" s="8">
        <v>124.443</v>
      </c>
      <c r="K63" s="8">
        <v>147.68199999999999</v>
      </c>
      <c r="L63" s="8">
        <v>274.89299999999997</v>
      </c>
      <c r="M63" s="8">
        <v>1040.058</v>
      </c>
      <c r="N63" s="8">
        <v>-1044.9949999999999</v>
      </c>
      <c r="O63" s="8">
        <v>-50.118000000000002</v>
      </c>
    </row>
    <row r="64" spans="1:15" x14ac:dyDescent="0.2">
      <c r="A64" s="46">
        <v>56</v>
      </c>
      <c r="B64" s="8" t="s">
        <v>181</v>
      </c>
      <c r="C64" s="8">
        <v>1812.972</v>
      </c>
      <c r="D64" s="8">
        <v>151.08099999999999</v>
      </c>
      <c r="E64" s="8">
        <f>D64*7</f>
        <v>1057.567</v>
      </c>
      <c r="F64" s="8">
        <v>53.643000000000001</v>
      </c>
      <c r="G64" s="8">
        <v>67.558000000000007</v>
      </c>
      <c r="H64" s="8">
        <v>59.637999999999998</v>
      </c>
      <c r="I64" s="8">
        <v>69.238</v>
      </c>
      <c r="J64" s="8">
        <v>63.119</v>
      </c>
      <c r="K64" s="8">
        <v>74.906000000000006</v>
      </c>
      <c r="L64" s="8">
        <v>139.429</v>
      </c>
      <c r="M64" s="8">
        <v>527.53099999999995</v>
      </c>
      <c r="N64" s="8">
        <v>-530.03599999999994</v>
      </c>
      <c r="O64" s="8">
        <v>-50.118000000000002</v>
      </c>
    </row>
    <row r="65" spans="1:15" x14ac:dyDescent="0.2">
      <c r="A65" s="44">
        <v>57</v>
      </c>
      <c r="B65" s="8" t="s">
        <v>182</v>
      </c>
      <c r="C65" s="8">
        <v>1397.7249999999999</v>
      </c>
      <c r="D65" s="8">
        <v>116.477</v>
      </c>
      <c r="E65" s="8">
        <f>D65*7</f>
        <v>815.33900000000006</v>
      </c>
      <c r="F65" s="8">
        <v>41.356999999999999</v>
      </c>
      <c r="G65" s="8">
        <v>52.084000000000003</v>
      </c>
      <c r="H65" s="8">
        <v>45.978999999999999</v>
      </c>
      <c r="I65" s="8">
        <v>53.378999999999998</v>
      </c>
      <c r="J65" s="8">
        <v>48.661999999999999</v>
      </c>
      <c r="K65" s="8">
        <v>57.75</v>
      </c>
      <c r="L65" s="8">
        <v>107.494</v>
      </c>
      <c r="M65" s="8">
        <v>406.70499999999998</v>
      </c>
      <c r="N65" s="8">
        <v>-408.63499999999999</v>
      </c>
      <c r="O65" s="8">
        <v>-50.118000000000002</v>
      </c>
    </row>
    <row r="66" spans="1:15" x14ac:dyDescent="0.2">
      <c r="A66" s="44">
        <v>58</v>
      </c>
      <c r="B66" s="8" t="s">
        <v>183</v>
      </c>
      <c r="C66" s="8">
        <v>6785.0739999999996</v>
      </c>
      <c r="D66" s="8">
        <v>565.423</v>
      </c>
      <c r="E66" s="8">
        <f>D66*7</f>
        <v>3957.9610000000002</v>
      </c>
      <c r="F66" s="8">
        <v>200.76</v>
      </c>
      <c r="G66" s="8">
        <v>252.834</v>
      </c>
      <c r="H66" s="8">
        <v>223.19800000000001</v>
      </c>
      <c r="I66" s="8">
        <v>259.12400000000002</v>
      </c>
      <c r="J66" s="8">
        <v>236.22399999999999</v>
      </c>
      <c r="K66" s="8">
        <v>280.33800000000002</v>
      </c>
      <c r="L66" s="8">
        <v>521.81600000000003</v>
      </c>
      <c r="M66" s="8">
        <v>1974.2940000000001</v>
      </c>
      <c r="N66" s="8">
        <v>-1983.6659999999999</v>
      </c>
      <c r="O66" s="8">
        <v>-150.35499999999999</v>
      </c>
    </row>
    <row r="67" spans="1:15" x14ac:dyDescent="0.2">
      <c r="A67" s="46">
        <v>59</v>
      </c>
      <c r="B67" s="8" t="s">
        <v>184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x14ac:dyDescent="0.2">
      <c r="A68" s="44">
        <v>60</v>
      </c>
      <c r="B68" s="8" t="s">
        <v>185</v>
      </c>
      <c r="C68" s="8">
        <v>1800</v>
      </c>
      <c r="D68" s="8">
        <v>150</v>
      </c>
      <c r="E68" s="8">
        <f>D68*7</f>
        <v>1050</v>
      </c>
      <c r="F68" s="8">
        <v>79.272999999999996</v>
      </c>
      <c r="G68" s="8">
        <v>73.521000000000001</v>
      </c>
      <c r="H68" s="8">
        <v>69.207999999999998</v>
      </c>
      <c r="I68" s="8">
        <v>78.650999999999996</v>
      </c>
      <c r="J68" s="8">
        <v>84.673000000000002</v>
      </c>
      <c r="K68" s="8">
        <v>79.984999999999999</v>
      </c>
      <c r="L68" s="8">
        <v>81.644999999999996</v>
      </c>
      <c r="M68" s="8">
        <v>546.95600000000002</v>
      </c>
      <c r="N68" s="8">
        <v>-503.04399999999998</v>
      </c>
      <c r="O68" s="8">
        <v>100</v>
      </c>
    </row>
    <row r="69" spans="1:15" x14ac:dyDescent="0.2">
      <c r="A69" s="44">
        <v>61</v>
      </c>
      <c r="B69" s="8" t="s">
        <v>186</v>
      </c>
      <c r="C69" s="8">
        <v>72</v>
      </c>
      <c r="D69" s="8"/>
      <c r="E69" s="8">
        <v>0</v>
      </c>
      <c r="F69" s="8">
        <v>3.1709999999999998</v>
      </c>
      <c r="G69" s="8">
        <v>2.9409999999999998</v>
      </c>
      <c r="H69" s="8">
        <v>2.7679999999999998</v>
      </c>
      <c r="I69" s="8">
        <v>3.1459999999999999</v>
      </c>
      <c r="J69" s="8">
        <v>3.387</v>
      </c>
      <c r="K69" s="8">
        <v>3.1989999999999998</v>
      </c>
      <c r="L69" s="8">
        <v>3.266</v>
      </c>
      <c r="M69" s="8">
        <v>21.878</v>
      </c>
      <c r="N69" s="8">
        <v>21.878</v>
      </c>
      <c r="O69" s="8">
        <v>100</v>
      </c>
    </row>
    <row r="70" spans="1:15" x14ac:dyDescent="0.2">
      <c r="A70" s="46">
        <v>62</v>
      </c>
      <c r="B70" s="8" t="s">
        <v>187</v>
      </c>
      <c r="C70" s="8">
        <v>1728</v>
      </c>
      <c r="D70" s="8"/>
      <c r="E70" s="8">
        <v>0</v>
      </c>
      <c r="F70" s="8">
        <v>76.102000000000004</v>
      </c>
      <c r="G70" s="8">
        <v>70.58</v>
      </c>
      <c r="H70" s="8">
        <v>66.44</v>
      </c>
      <c r="I70" s="8">
        <v>75.504999999999995</v>
      </c>
      <c r="J70" s="8">
        <v>81.286000000000001</v>
      </c>
      <c r="K70" s="8">
        <v>76.786000000000001</v>
      </c>
      <c r="L70" s="8">
        <v>78.379000000000005</v>
      </c>
      <c r="M70" s="8">
        <v>525.07799999999997</v>
      </c>
      <c r="N70" s="8">
        <v>525.07799999999997</v>
      </c>
      <c r="O70" s="8">
        <v>0</v>
      </c>
    </row>
    <row r="71" spans="1:15" x14ac:dyDescent="0.2">
      <c r="A71" s="44">
        <v>63</v>
      </c>
      <c r="B71" s="8" t="s">
        <v>188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x14ac:dyDescent="0.2">
      <c r="A72" s="44">
        <v>64</v>
      </c>
      <c r="B72" s="8" t="s">
        <v>189</v>
      </c>
      <c r="C72" s="8">
        <v>259.2</v>
      </c>
      <c r="D72" s="8">
        <v>21.6</v>
      </c>
      <c r="E72" s="8">
        <f>D72*7</f>
        <v>151.20000000000002</v>
      </c>
      <c r="F72" s="8">
        <v>11.414999999999999</v>
      </c>
      <c r="G72" s="8">
        <v>10.587</v>
      </c>
      <c r="H72" s="8">
        <v>9.9670000000000005</v>
      </c>
      <c r="I72" s="8">
        <v>11.326000000000001</v>
      </c>
      <c r="J72" s="8">
        <v>12.193</v>
      </c>
      <c r="K72" s="8">
        <v>11.518000000000001</v>
      </c>
      <c r="L72" s="8">
        <v>11.757</v>
      </c>
      <c r="M72" s="8">
        <v>78.763000000000005</v>
      </c>
      <c r="N72" s="8">
        <v>-72.436999999999998</v>
      </c>
      <c r="O72" s="8">
        <v>-47.908000000000001</v>
      </c>
    </row>
    <row r="73" spans="1:15" x14ac:dyDescent="0.2">
      <c r="A73" s="46">
        <v>65</v>
      </c>
      <c r="B73" s="8" t="s">
        <v>190</v>
      </c>
      <c r="C73" s="8">
        <v>864</v>
      </c>
      <c r="D73" s="8">
        <v>72</v>
      </c>
      <c r="E73" s="8">
        <f>D73*7</f>
        <v>504</v>
      </c>
      <c r="F73" s="8">
        <v>38.051000000000002</v>
      </c>
      <c r="G73" s="8">
        <v>35.29</v>
      </c>
      <c r="H73" s="8">
        <v>33.219000000000001</v>
      </c>
      <c r="I73" s="8">
        <v>37.753</v>
      </c>
      <c r="J73" s="8">
        <v>40.643000000000001</v>
      </c>
      <c r="K73" s="8">
        <v>38.393000000000001</v>
      </c>
      <c r="L73" s="8">
        <v>39.189</v>
      </c>
      <c r="M73" s="8">
        <v>262.53800000000001</v>
      </c>
      <c r="N73" s="8">
        <v>-241.46199999999999</v>
      </c>
      <c r="O73" s="8">
        <v>-47.908999999999999</v>
      </c>
    </row>
    <row r="74" spans="1:15" x14ac:dyDescent="0.2">
      <c r="A74" s="44">
        <v>66</v>
      </c>
      <c r="B74" s="8" t="s">
        <v>191</v>
      </c>
      <c r="C74" s="8">
        <v>604.79999999999995</v>
      </c>
      <c r="D74" s="8">
        <v>50.4</v>
      </c>
      <c r="E74" s="8">
        <f>D74*7</f>
        <v>352.8</v>
      </c>
      <c r="F74" s="8">
        <v>26.635999999999999</v>
      </c>
      <c r="G74" s="8">
        <v>24.702999999999999</v>
      </c>
      <c r="H74" s="8">
        <v>23.254000000000001</v>
      </c>
      <c r="I74" s="8">
        <v>26.425999999999998</v>
      </c>
      <c r="J74" s="8">
        <v>28.45</v>
      </c>
      <c r="K74" s="8">
        <v>26.875</v>
      </c>
      <c r="L74" s="8">
        <v>27.433</v>
      </c>
      <c r="M74" s="8">
        <v>183.77699999999999</v>
      </c>
      <c r="N74" s="8">
        <v>-169.023</v>
      </c>
      <c r="O74" s="8">
        <v>-47.908999999999999</v>
      </c>
    </row>
    <row r="75" spans="1:15" x14ac:dyDescent="0.2">
      <c r="A75" s="44">
        <v>67</v>
      </c>
      <c r="B75" s="8" t="s">
        <v>192</v>
      </c>
      <c r="C75" s="8">
        <v>1728</v>
      </c>
      <c r="D75" s="8">
        <v>144</v>
      </c>
      <c r="E75" s="8">
        <v>1008</v>
      </c>
      <c r="F75" s="8">
        <v>76.102000000000004</v>
      </c>
      <c r="G75" s="8">
        <v>70.58</v>
      </c>
      <c r="H75" s="8">
        <v>66.44</v>
      </c>
      <c r="I75" s="8">
        <v>75.504999999999995</v>
      </c>
      <c r="J75" s="8">
        <v>81.286000000000001</v>
      </c>
      <c r="K75" s="8">
        <v>76.786000000000001</v>
      </c>
      <c r="L75" s="8">
        <v>78.379000000000005</v>
      </c>
      <c r="M75" s="8">
        <v>525.07799999999997</v>
      </c>
      <c r="N75" s="8">
        <v>-482.92200000000003</v>
      </c>
      <c r="O75" s="8"/>
    </row>
    <row r="76" spans="1:15" x14ac:dyDescent="0.2">
      <c r="A76" s="46">
        <v>68</v>
      </c>
      <c r="B76" s="8" t="s">
        <v>193</v>
      </c>
      <c r="C76" s="8"/>
      <c r="D76" s="8"/>
      <c r="E76" s="8">
        <v>0</v>
      </c>
      <c r="F76" s="8"/>
      <c r="G76" s="8"/>
      <c r="H76" s="8"/>
      <c r="I76" s="8"/>
      <c r="J76" s="8"/>
      <c r="K76" s="8"/>
      <c r="L76" s="8"/>
      <c r="M76" s="8">
        <v>0</v>
      </c>
      <c r="N76" s="8">
        <v>0</v>
      </c>
      <c r="O76" s="8"/>
    </row>
    <row r="77" spans="1:15" x14ac:dyDescent="0.2">
      <c r="A77" s="44">
        <v>69</v>
      </c>
      <c r="B77" s="8" t="s">
        <v>109</v>
      </c>
      <c r="C77" s="8"/>
      <c r="D77" s="8"/>
      <c r="E77" s="8">
        <v>0</v>
      </c>
      <c r="F77" s="8"/>
      <c r="G77" s="8"/>
      <c r="H77" s="8"/>
      <c r="I77" s="8"/>
      <c r="J77" s="8"/>
      <c r="K77" s="8"/>
      <c r="L77" s="8"/>
      <c r="M77" s="8">
        <v>0</v>
      </c>
      <c r="N77" s="8">
        <v>0</v>
      </c>
      <c r="O77" s="8"/>
    </row>
    <row r="78" spans="1:15" x14ac:dyDescent="0.2">
      <c r="A78" s="44">
        <v>70</v>
      </c>
      <c r="B78" s="8" t="s">
        <v>180</v>
      </c>
      <c r="C78" s="8"/>
      <c r="D78" s="8"/>
      <c r="E78" s="8">
        <v>0</v>
      </c>
      <c r="F78" s="8"/>
      <c r="G78" s="8"/>
      <c r="H78" s="8"/>
      <c r="I78" s="8"/>
      <c r="J78" s="8"/>
      <c r="K78" s="8"/>
      <c r="L78" s="8"/>
      <c r="M78" s="8">
        <v>0</v>
      </c>
      <c r="N78" s="8">
        <v>0</v>
      </c>
      <c r="O78" s="8"/>
    </row>
    <row r="79" spans="1:15" x14ac:dyDescent="0.2">
      <c r="A79" s="46">
        <v>71</v>
      </c>
      <c r="B79" s="8" t="s">
        <v>181</v>
      </c>
      <c r="C79" s="8"/>
      <c r="D79" s="8"/>
      <c r="E79" s="8">
        <v>0</v>
      </c>
      <c r="F79" s="8"/>
      <c r="G79" s="8"/>
      <c r="H79" s="8"/>
      <c r="I79" s="8"/>
      <c r="J79" s="8"/>
      <c r="K79" s="8"/>
      <c r="L79" s="8"/>
      <c r="M79" s="8">
        <v>0</v>
      </c>
      <c r="N79" s="8">
        <v>0</v>
      </c>
      <c r="O79" s="8"/>
    </row>
    <row r="80" spans="1:15" x14ac:dyDescent="0.2">
      <c r="A80" s="44">
        <v>72</v>
      </c>
      <c r="B80" s="8" t="s">
        <v>182</v>
      </c>
      <c r="C80" s="8"/>
      <c r="D80" s="8"/>
      <c r="E80" s="8">
        <v>0</v>
      </c>
      <c r="F80" s="8"/>
      <c r="G80" s="8"/>
      <c r="H80" s="8"/>
      <c r="I80" s="8"/>
      <c r="J80" s="8"/>
      <c r="K80" s="8"/>
      <c r="L80" s="8"/>
      <c r="M80" s="8">
        <v>0</v>
      </c>
      <c r="N80" s="8">
        <v>0</v>
      </c>
      <c r="O80" s="8"/>
    </row>
    <row r="81" spans="1:15" x14ac:dyDescent="0.2">
      <c r="A81" s="44">
        <v>73</v>
      </c>
      <c r="B81" s="8" t="s">
        <v>194</v>
      </c>
      <c r="C81" s="8"/>
      <c r="D81" s="8"/>
      <c r="E81" s="8">
        <v>0</v>
      </c>
      <c r="F81" s="8"/>
      <c r="G81" s="8"/>
      <c r="H81" s="8"/>
      <c r="I81" s="8"/>
      <c r="J81" s="8"/>
      <c r="K81" s="8"/>
      <c r="L81" s="8"/>
      <c r="M81" s="8">
        <v>0</v>
      </c>
      <c r="N81" s="8">
        <v>0</v>
      </c>
      <c r="O81" s="8"/>
    </row>
    <row r="82" spans="1:15" s="38" customFormat="1" x14ac:dyDescent="0.2">
      <c r="A82" s="46">
        <v>74</v>
      </c>
      <c r="B82" s="11" t="s">
        <v>114</v>
      </c>
      <c r="C82" s="11"/>
      <c r="D82" s="11"/>
      <c r="E82" s="11">
        <v>0</v>
      </c>
      <c r="F82" s="11"/>
      <c r="G82" s="11"/>
      <c r="H82" s="11"/>
      <c r="I82" s="11"/>
      <c r="J82" s="11"/>
      <c r="K82" s="11"/>
      <c r="L82" s="11"/>
      <c r="M82" s="11">
        <v>0</v>
      </c>
      <c r="N82" s="11">
        <v>0</v>
      </c>
      <c r="O82" s="11"/>
    </row>
    <row r="83" spans="1:15" x14ac:dyDescent="0.2">
      <c r="A83" s="44">
        <v>75</v>
      </c>
      <c r="B83" s="8" t="s">
        <v>195</v>
      </c>
      <c r="C83" s="8"/>
      <c r="D83" s="8"/>
      <c r="E83" s="8">
        <v>0</v>
      </c>
      <c r="F83" s="8">
        <v>6.33</v>
      </c>
      <c r="G83" s="8">
        <v>6.33</v>
      </c>
      <c r="H83" s="8">
        <v>6.33</v>
      </c>
      <c r="I83" s="8">
        <v>6.33</v>
      </c>
      <c r="J83" s="8"/>
      <c r="K83" s="8"/>
      <c r="L83" s="8"/>
      <c r="M83" s="8">
        <v>25.32</v>
      </c>
      <c r="N83" s="8">
        <v>25.32</v>
      </c>
      <c r="O83" s="8"/>
    </row>
    <row r="84" spans="1:15" x14ac:dyDescent="0.2">
      <c r="A84" s="44">
        <v>76</v>
      </c>
      <c r="B84" s="8" t="s">
        <v>109</v>
      </c>
      <c r="C84" s="8"/>
      <c r="D84" s="8"/>
      <c r="E84" s="8">
        <v>0</v>
      </c>
      <c r="F84" s="8"/>
      <c r="G84" s="8"/>
      <c r="H84" s="8"/>
      <c r="I84" s="8"/>
      <c r="J84" s="8"/>
      <c r="K84" s="8"/>
      <c r="L84" s="8"/>
      <c r="M84" s="8">
        <v>0</v>
      </c>
      <c r="N84" s="8">
        <v>0</v>
      </c>
      <c r="O84" s="8"/>
    </row>
    <row r="85" spans="1:15" x14ac:dyDescent="0.2">
      <c r="A85" s="46">
        <v>77</v>
      </c>
      <c r="B85" s="8" t="s">
        <v>180</v>
      </c>
      <c r="C85" s="8"/>
      <c r="D85" s="8"/>
      <c r="E85" s="8">
        <v>0</v>
      </c>
      <c r="F85" s="8">
        <v>6.33</v>
      </c>
      <c r="G85" s="8">
        <v>6.33</v>
      </c>
      <c r="H85" s="8">
        <v>6.33</v>
      </c>
      <c r="I85" s="8">
        <v>6.33</v>
      </c>
      <c r="J85" s="8"/>
      <c r="K85" s="8"/>
      <c r="L85" s="8"/>
      <c r="M85" s="8">
        <v>25.32</v>
      </c>
      <c r="N85" s="8">
        <v>25.32</v>
      </c>
      <c r="O85" s="8"/>
    </row>
    <row r="86" spans="1:15" x14ac:dyDescent="0.2">
      <c r="A86" s="44">
        <v>78</v>
      </c>
      <c r="B86" s="8" t="s">
        <v>181</v>
      </c>
      <c r="C86" s="8"/>
      <c r="D86" s="8"/>
      <c r="E86" s="8">
        <v>0</v>
      </c>
      <c r="F86" s="8"/>
      <c r="G86" s="8"/>
      <c r="H86" s="8"/>
      <c r="I86" s="8"/>
      <c r="J86" s="8"/>
      <c r="K86" s="8"/>
      <c r="L86" s="8"/>
      <c r="M86" s="8">
        <v>0</v>
      </c>
      <c r="N86" s="8">
        <v>0</v>
      </c>
      <c r="O86" s="8"/>
    </row>
    <row r="87" spans="1:15" x14ac:dyDescent="0.2">
      <c r="A87" s="44">
        <v>79</v>
      </c>
      <c r="B87" s="8" t="s">
        <v>182</v>
      </c>
      <c r="C87" s="8"/>
      <c r="D87" s="8"/>
      <c r="E87" s="8">
        <v>0</v>
      </c>
      <c r="F87" s="8"/>
      <c r="G87" s="8"/>
      <c r="H87" s="8"/>
      <c r="I87" s="8"/>
      <c r="J87" s="8"/>
      <c r="K87" s="8"/>
      <c r="L87" s="8"/>
      <c r="M87" s="8">
        <v>0</v>
      </c>
      <c r="N87" s="8">
        <v>0</v>
      </c>
      <c r="O87" s="8"/>
    </row>
    <row r="88" spans="1:15" x14ac:dyDescent="0.2">
      <c r="A88" s="46">
        <v>80</v>
      </c>
      <c r="B88" s="8" t="s">
        <v>194</v>
      </c>
      <c r="C88" s="8"/>
      <c r="D88" s="8"/>
      <c r="E88" s="8">
        <v>0</v>
      </c>
      <c r="F88" s="8"/>
      <c r="G88" s="8"/>
      <c r="H88" s="8"/>
      <c r="I88" s="8"/>
      <c r="J88" s="8"/>
      <c r="K88" s="8"/>
      <c r="L88" s="8"/>
      <c r="M88" s="8">
        <v>0</v>
      </c>
      <c r="N88" s="8">
        <v>0</v>
      </c>
      <c r="O88" s="8"/>
    </row>
    <row r="89" spans="1:15" x14ac:dyDescent="0.2">
      <c r="A89" s="44">
        <v>81</v>
      </c>
      <c r="B89" s="8" t="s">
        <v>114</v>
      </c>
      <c r="C89" s="8"/>
      <c r="D89" s="8"/>
      <c r="E89" s="8">
        <v>0</v>
      </c>
      <c r="F89" s="8">
        <v>6.33</v>
      </c>
      <c r="G89" s="8">
        <v>6.33</v>
      </c>
      <c r="H89" s="8">
        <v>6.33</v>
      </c>
      <c r="I89" s="8">
        <v>6.33</v>
      </c>
      <c r="J89" s="8"/>
      <c r="K89" s="8"/>
      <c r="L89" s="8"/>
      <c r="M89" s="8">
        <v>25.32</v>
      </c>
      <c r="N89" s="8">
        <v>25.32</v>
      </c>
      <c r="O89" s="8"/>
    </row>
    <row r="90" spans="1:15" x14ac:dyDescent="0.2">
      <c r="A90" s="44">
        <v>82</v>
      </c>
      <c r="B90" s="8" t="s">
        <v>196</v>
      </c>
      <c r="C90" s="8"/>
      <c r="D90" s="8"/>
      <c r="E90" s="8">
        <v>0</v>
      </c>
      <c r="F90" s="8"/>
      <c r="G90" s="8"/>
      <c r="H90" s="8"/>
      <c r="I90" s="8"/>
      <c r="J90" s="8"/>
      <c r="K90" s="8"/>
      <c r="L90" s="8"/>
      <c r="M90" s="8">
        <v>0</v>
      </c>
      <c r="N90" s="8">
        <v>0</v>
      </c>
      <c r="O90" s="8"/>
    </row>
    <row r="91" spans="1:15" x14ac:dyDescent="0.2">
      <c r="A91" s="46">
        <v>83</v>
      </c>
      <c r="B91" s="8" t="s">
        <v>197</v>
      </c>
      <c r="C91" s="8"/>
      <c r="D91" s="8"/>
      <c r="E91" s="8">
        <v>0</v>
      </c>
      <c r="F91" s="8">
        <v>52.845999999999997</v>
      </c>
      <c r="G91" s="8">
        <v>48.371000000000002</v>
      </c>
      <c r="H91" s="8">
        <v>40.329000000000001</v>
      </c>
      <c r="I91" s="8">
        <v>66.966999999999999</v>
      </c>
      <c r="J91" s="8">
        <v>38.517000000000003</v>
      </c>
      <c r="K91" s="8">
        <v>64.811999999999998</v>
      </c>
      <c r="L91" s="8"/>
      <c r="M91" s="8">
        <v>311.84199999999998</v>
      </c>
      <c r="N91" s="8">
        <v>311.84199999999998</v>
      </c>
      <c r="O91" s="8"/>
    </row>
    <row r="92" spans="1:15" x14ac:dyDescent="0.2">
      <c r="A92" s="44">
        <v>84</v>
      </c>
      <c r="B92" s="8" t="s">
        <v>198</v>
      </c>
      <c r="C92" s="8"/>
      <c r="D92" s="8"/>
      <c r="E92" s="8">
        <v>0</v>
      </c>
      <c r="F92" s="8"/>
      <c r="G92" s="8"/>
      <c r="H92" s="8">
        <v>0.09</v>
      </c>
      <c r="I92" s="8"/>
      <c r="J92" s="8"/>
      <c r="K92" s="8"/>
      <c r="L92" s="8"/>
      <c r="M92" s="8">
        <v>0.09</v>
      </c>
      <c r="N92" s="8">
        <v>0</v>
      </c>
      <c r="O92" s="8"/>
    </row>
    <row r="93" spans="1:15" x14ac:dyDescent="0.2">
      <c r="A93" s="44">
        <v>85</v>
      </c>
      <c r="B93" s="8" t="s">
        <v>114</v>
      </c>
      <c r="C93" s="8"/>
      <c r="D93" s="8"/>
      <c r="E93" s="8">
        <v>0</v>
      </c>
      <c r="F93" s="8"/>
      <c r="G93" s="8"/>
      <c r="H93" s="8">
        <v>40.238999999999997</v>
      </c>
      <c r="I93" s="8">
        <v>66.966999999999999</v>
      </c>
      <c r="J93" s="8">
        <v>38.517000000000003</v>
      </c>
      <c r="K93" s="8">
        <v>64.811999999999998</v>
      </c>
      <c r="L93" s="8"/>
      <c r="M93" s="8">
        <v>210.535</v>
      </c>
      <c r="N93" s="8">
        <v>210.52500000000001</v>
      </c>
      <c r="O93" s="8"/>
    </row>
    <row r="94" spans="1:15" x14ac:dyDescent="0.2">
      <c r="A94" s="46">
        <v>86</v>
      </c>
      <c r="B94" s="8" t="s">
        <v>109</v>
      </c>
      <c r="C94" s="8"/>
      <c r="D94" s="8"/>
      <c r="E94" s="8">
        <v>0</v>
      </c>
      <c r="F94" s="8"/>
      <c r="G94" s="8"/>
      <c r="H94" s="8"/>
      <c r="I94" s="8"/>
      <c r="J94" s="8"/>
      <c r="K94" s="8"/>
      <c r="L94" s="8"/>
      <c r="M94" s="8">
        <v>0</v>
      </c>
      <c r="N94" s="8">
        <v>0</v>
      </c>
      <c r="O94" s="8"/>
    </row>
    <row r="95" spans="1:15" x14ac:dyDescent="0.2">
      <c r="A95" s="44">
        <v>87</v>
      </c>
      <c r="B95" s="8" t="s">
        <v>180</v>
      </c>
      <c r="C95" s="8"/>
      <c r="D95" s="8"/>
      <c r="E95" s="8">
        <v>0</v>
      </c>
      <c r="F95" s="8">
        <v>24.812000000000001</v>
      </c>
      <c r="G95" s="8">
        <v>22.587</v>
      </c>
      <c r="H95" s="8">
        <v>18.725000000000001</v>
      </c>
      <c r="I95" s="8">
        <v>31.207999999999998</v>
      </c>
      <c r="J95" s="8">
        <v>17.902000000000001</v>
      </c>
      <c r="K95" s="8">
        <v>30.741</v>
      </c>
      <c r="L95" s="8"/>
      <c r="M95" s="8">
        <v>145.97499999999999</v>
      </c>
      <c r="N95" s="8">
        <v>145.97499999999999</v>
      </c>
      <c r="O95" s="8"/>
    </row>
    <row r="96" spans="1:15" x14ac:dyDescent="0.2">
      <c r="A96" s="44">
        <v>88</v>
      </c>
      <c r="B96" s="8" t="s">
        <v>181</v>
      </c>
      <c r="C96" s="8"/>
      <c r="D96" s="8"/>
      <c r="E96" s="8">
        <v>0</v>
      </c>
      <c r="F96" s="8">
        <v>12.585000000000001</v>
      </c>
      <c r="G96" s="8">
        <v>11.457000000000001</v>
      </c>
      <c r="H96" s="8">
        <v>9.4969999999999999</v>
      </c>
      <c r="I96" s="8">
        <v>15.829000000000001</v>
      </c>
      <c r="J96" s="8">
        <v>9.08</v>
      </c>
      <c r="K96" s="8">
        <v>15.592000000000001</v>
      </c>
      <c r="L96" s="8"/>
      <c r="M96" s="8">
        <v>74.040000000000006</v>
      </c>
      <c r="N96" s="8">
        <v>74.040000000000006</v>
      </c>
      <c r="O96" s="8"/>
    </row>
    <row r="97" spans="1:15" x14ac:dyDescent="0.2">
      <c r="A97" s="46">
        <v>89</v>
      </c>
      <c r="B97" s="8" t="s">
        <v>182</v>
      </c>
      <c r="C97" s="8"/>
      <c r="D97" s="8"/>
      <c r="E97" s="8">
        <v>0</v>
      </c>
      <c r="F97" s="8">
        <v>9.702</v>
      </c>
      <c r="G97" s="8">
        <v>8.8330000000000002</v>
      </c>
      <c r="H97" s="8">
        <v>7.3220000000000001</v>
      </c>
      <c r="I97" s="8">
        <v>12.204000000000001</v>
      </c>
      <c r="J97" s="8">
        <v>7</v>
      </c>
      <c r="K97" s="8">
        <v>12.021000000000001</v>
      </c>
      <c r="L97" s="8"/>
      <c r="M97" s="8">
        <v>57.082000000000001</v>
      </c>
      <c r="N97" s="8">
        <v>57.082000000000001</v>
      </c>
      <c r="O97" s="8"/>
    </row>
    <row r="98" spans="1:15" x14ac:dyDescent="0.2">
      <c r="A98" s="44">
        <v>90</v>
      </c>
      <c r="B98" s="8" t="s">
        <v>199</v>
      </c>
      <c r="C98" s="8"/>
      <c r="D98" s="8"/>
      <c r="E98" s="8">
        <v>0</v>
      </c>
      <c r="F98" s="8">
        <v>5.7460000000000004</v>
      </c>
      <c r="G98" s="8">
        <v>5.4939999999999998</v>
      </c>
      <c r="H98" s="8">
        <v>4.6950000000000003</v>
      </c>
      <c r="I98" s="8">
        <v>7.726</v>
      </c>
      <c r="J98" s="8">
        <v>4.5350000000000001</v>
      </c>
      <c r="K98" s="8">
        <v>6.4580000000000002</v>
      </c>
      <c r="L98" s="8"/>
      <c r="M98" s="8">
        <v>34.654000000000003</v>
      </c>
      <c r="N98" s="8">
        <v>34.654000000000003</v>
      </c>
      <c r="O98" s="8"/>
    </row>
    <row r="99" spans="1:15" s="38" customFormat="1" x14ac:dyDescent="0.2">
      <c r="A99" s="44">
        <v>91</v>
      </c>
      <c r="B99" s="11" t="s">
        <v>114</v>
      </c>
      <c r="C99" s="11"/>
      <c r="D99" s="11"/>
      <c r="E99" s="11">
        <v>0</v>
      </c>
      <c r="F99" s="11">
        <f>SUM(F95:F98)</f>
        <v>52.845000000000006</v>
      </c>
      <c r="G99" s="11">
        <f>SUM(G95:G98)</f>
        <v>48.370999999999995</v>
      </c>
      <c r="H99" s="11">
        <f t="shared" ref="H99:N99" si="8">SUM(H95:H98)</f>
        <v>40.239000000000004</v>
      </c>
      <c r="I99" s="11">
        <f t="shared" si="8"/>
        <v>66.966999999999999</v>
      </c>
      <c r="J99" s="11">
        <f t="shared" si="8"/>
        <v>38.516999999999996</v>
      </c>
      <c r="K99" s="11">
        <f t="shared" si="8"/>
        <v>64.811999999999998</v>
      </c>
      <c r="L99" s="11">
        <f t="shared" si="8"/>
        <v>0</v>
      </c>
      <c r="M99" s="11">
        <f t="shared" si="8"/>
        <v>311.75099999999998</v>
      </c>
      <c r="N99" s="11">
        <f t="shared" si="8"/>
        <v>311.75099999999998</v>
      </c>
      <c r="O99" s="11"/>
    </row>
    <row r="100" spans="1:15" x14ac:dyDescent="0.2">
      <c r="A100" s="46">
        <v>92</v>
      </c>
      <c r="B100" s="8" t="s">
        <v>108</v>
      </c>
      <c r="C100" s="8"/>
      <c r="D100" s="8"/>
      <c r="E100" s="8">
        <v>0</v>
      </c>
      <c r="F100" s="8">
        <v>42.997999999999998</v>
      </c>
      <c r="G100" s="8">
        <v>20</v>
      </c>
      <c r="H100" s="8">
        <v>60.9</v>
      </c>
      <c r="I100" s="8">
        <v>22.259</v>
      </c>
      <c r="J100" s="8">
        <v>20.425000000000001</v>
      </c>
      <c r="K100" s="8"/>
      <c r="L100" s="8"/>
      <c r="M100" s="8">
        <v>166.58199999999999</v>
      </c>
      <c r="N100" s="8">
        <f>M100-E100/M100*100</f>
        <v>166.58199999999999</v>
      </c>
      <c r="O100" s="8"/>
    </row>
    <row r="101" spans="1:15" x14ac:dyDescent="0.2">
      <c r="A101" s="44">
        <v>93</v>
      </c>
      <c r="B101" s="8" t="s">
        <v>109</v>
      </c>
      <c r="C101" s="8"/>
      <c r="D101" s="8"/>
      <c r="E101" s="8">
        <v>0</v>
      </c>
      <c r="F101" s="8"/>
      <c r="G101" s="8"/>
      <c r="H101" s="8"/>
      <c r="I101" s="8"/>
      <c r="J101" s="8"/>
      <c r="K101" s="8"/>
      <c r="L101" s="8"/>
      <c r="M101" s="8">
        <v>0</v>
      </c>
      <c r="N101" s="8"/>
      <c r="O101" s="8"/>
    </row>
    <row r="102" spans="1:15" x14ac:dyDescent="0.2">
      <c r="A102" s="44">
        <v>94</v>
      </c>
      <c r="B102" s="8" t="s">
        <v>110</v>
      </c>
      <c r="C102" s="8"/>
      <c r="D102" s="8"/>
      <c r="E102" s="8">
        <v>0</v>
      </c>
      <c r="F102" s="8">
        <v>19.707999999999998</v>
      </c>
      <c r="G102" s="8"/>
      <c r="H102" s="8"/>
      <c r="I102" s="8">
        <v>10.202</v>
      </c>
      <c r="J102" s="8"/>
      <c r="K102" s="8"/>
      <c r="L102" s="8"/>
      <c r="M102" s="8">
        <v>29.908000000000001</v>
      </c>
      <c r="N102" s="8">
        <f t="shared" ref="N102:N106" si="9">M102-E102/M102*100</f>
        <v>29.908000000000001</v>
      </c>
      <c r="O102" s="8"/>
    </row>
    <row r="103" spans="1:15" x14ac:dyDescent="0.2">
      <c r="A103" s="46">
        <v>95</v>
      </c>
      <c r="B103" s="8" t="s">
        <v>111</v>
      </c>
      <c r="C103" s="8"/>
      <c r="D103" s="8"/>
      <c r="E103" s="8">
        <v>0</v>
      </c>
      <c r="F103" s="8">
        <v>9.9949999999999992</v>
      </c>
      <c r="G103" s="8"/>
      <c r="H103" s="8"/>
      <c r="I103" s="8">
        <v>5.1740000000000004</v>
      </c>
      <c r="J103" s="8"/>
      <c r="K103" s="8"/>
      <c r="L103" s="8"/>
      <c r="M103" s="8">
        <v>15.169</v>
      </c>
      <c r="N103" s="8">
        <f t="shared" si="9"/>
        <v>15.169</v>
      </c>
      <c r="O103" s="8"/>
    </row>
    <row r="104" spans="1:15" x14ac:dyDescent="0.2">
      <c r="A104" s="44">
        <v>96</v>
      </c>
      <c r="B104" s="8" t="s">
        <v>112</v>
      </c>
      <c r="C104" s="8"/>
      <c r="D104" s="8"/>
      <c r="E104" s="8">
        <v>0</v>
      </c>
      <c r="F104" s="8">
        <v>7.7060000000000004</v>
      </c>
      <c r="G104" s="8"/>
      <c r="H104" s="8"/>
      <c r="I104" s="8">
        <v>3.9889999999999999</v>
      </c>
      <c r="J104" s="8"/>
      <c r="K104" s="8"/>
      <c r="L104" s="8"/>
      <c r="M104" s="8">
        <v>11.695</v>
      </c>
      <c r="N104" s="8">
        <f t="shared" si="9"/>
        <v>11.695</v>
      </c>
      <c r="O104" s="8"/>
    </row>
    <row r="105" spans="1:15" x14ac:dyDescent="0.2">
      <c r="A105" s="44">
        <v>97</v>
      </c>
      <c r="B105" s="8" t="s">
        <v>113</v>
      </c>
      <c r="C105" s="8"/>
      <c r="D105" s="8"/>
      <c r="E105" s="8">
        <v>0</v>
      </c>
      <c r="F105" s="8">
        <v>5.59</v>
      </c>
      <c r="G105" s="8"/>
      <c r="H105" s="8"/>
      <c r="I105" s="8">
        <v>2.8940000000000001</v>
      </c>
      <c r="J105" s="8"/>
      <c r="K105" s="8"/>
      <c r="L105" s="8"/>
      <c r="M105" s="8">
        <v>8.484</v>
      </c>
      <c r="N105" s="8">
        <f t="shared" si="9"/>
        <v>8.484</v>
      </c>
      <c r="O105" s="8"/>
    </row>
    <row r="106" spans="1:15" x14ac:dyDescent="0.2">
      <c r="A106" s="46">
        <v>98</v>
      </c>
      <c r="B106" s="11" t="s">
        <v>114</v>
      </c>
      <c r="C106" s="11"/>
      <c r="D106" s="11"/>
      <c r="E106" s="11">
        <v>0</v>
      </c>
      <c r="F106" s="11">
        <f>SUM(F102:F105)</f>
        <v>42.998999999999995</v>
      </c>
      <c r="G106" s="11">
        <v>0</v>
      </c>
      <c r="H106" s="11">
        <v>0</v>
      </c>
      <c r="I106" s="11">
        <f t="shared" ref="I106:M106" si="10">SUM(I102:I105)</f>
        <v>22.259</v>
      </c>
      <c r="J106" s="11">
        <v>0</v>
      </c>
      <c r="K106" s="11">
        <v>0</v>
      </c>
      <c r="L106" s="11">
        <v>0</v>
      </c>
      <c r="M106" s="11">
        <f t="shared" si="10"/>
        <v>65.256</v>
      </c>
      <c r="N106" s="11">
        <f t="shared" si="9"/>
        <v>65.256</v>
      </c>
      <c r="O106" s="11"/>
    </row>
  </sheetData>
  <mergeCells count="12">
    <mergeCell ref="A1:O1"/>
    <mergeCell ref="A2:O2"/>
    <mergeCell ref="A3:O3"/>
    <mergeCell ref="E9:E10"/>
    <mergeCell ref="M9:M10"/>
    <mergeCell ref="N9:N10"/>
    <mergeCell ref="O9:O10"/>
    <mergeCell ref="B4:B6"/>
    <mergeCell ref="A4:A6"/>
    <mergeCell ref="C4:E4"/>
    <mergeCell ref="C9:C10"/>
    <mergeCell ref="D9:D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B19" sqref="B19"/>
    </sheetView>
  </sheetViews>
  <sheetFormatPr defaultRowHeight="15" x14ac:dyDescent="0.25"/>
  <cols>
    <col min="1" max="1" width="5.42578125" bestFit="1" customWidth="1"/>
    <col min="2" max="2" width="38.140625" bestFit="1" customWidth="1"/>
    <col min="3" max="3" width="10.28515625" bestFit="1" customWidth="1"/>
    <col min="4" max="4" width="25" customWidth="1"/>
    <col min="5" max="5" width="24.5703125" customWidth="1"/>
    <col min="6" max="6" width="8.140625" bestFit="1" customWidth="1"/>
    <col min="7" max="7" width="8.42578125" bestFit="1" customWidth="1"/>
    <col min="8" max="8" width="8" bestFit="1" customWidth="1"/>
    <col min="9" max="9" width="8.140625" bestFit="1" customWidth="1"/>
    <col min="10" max="12" width="8.28515625" bestFit="1" customWidth="1"/>
    <col min="13" max="13" width="11.7109375" bestFit="1" customWidth="1"/>
    <col min="14" max="14" width="10.42578125" bestFit="1" customWidth="1"/>
    <col min="15" max="15" width="10.140625" bestFit="1" customWidth="1"/>
  </cols>
  <sheetData>
    <row r="1" spans="1:15" s="26" customFormat="1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5" s="26" customFormat="1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5" s="26" customFormat="1" ht="15.75" thickBot="1" x14ac:dyDescent="0.3">
      <c r="A3" s="137" t="s">
        <v>134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</row>
    <row r="4" spans="1:15" s="26" customFormat="1" ht="15.75" thickBot="1" x14ac:dyDescent="0.3">
      <c r="A4" s="59" t="s">
        <v>0</v>
      </c>
      <c r="B4" s="27" t="s">
        <v>1</v>
      </c>
      <c r="C4" s="134" t="s">
        <v>135</v>
      </c>
      <c r="D4" s="135"/>
      <c r="E4" s="136"/>
      <c r="F4" s="16" t="s">
        <v>4</v>
      </c>
      <c r="G4" s="16" t="s">
        <v>115</v>
      </c>
      <c r="H4" s="16" t="s">
        <v>6</v>
      </c>
      <c r="I4" s="16" t="s">
        <v>7</v>
      </c>
      <c r="J4" s="16" t="s">
        <v>136</v>
      </c>
      <c r="K4" s="16" t="s">
        <v>9</v>
      </c>
      <c r="L4" s="16" t="s">
        <v>10</v>
      </c>
      <c r="M4" s="16" t="s">
        <v>11</v>
      </c>
      <c r="N4" s="16" t="s">
        <v>12</v>
      </c>
      <c r="O4" s="18" t="s">
        <v>13</v>
      </c>
    </row>
    <row r="5" spans="1:15" ht="15.75" thickBot="1" x14ac:dyDescent="0.3">
      <c r="A5" s="28"/>
      <c r="B5" s="29"/>
      <c r="C5" s="30" t="s">
        <v>116</v>
      </c>
      <c r="D5" s="119" t="s">
        <v>288</v>
      </c>
      <c r="E5" s="119" t="s">
        <v>287</v>
      </c>
      <c r="F5" s="31"/>
      <c r="G5" s="31"/>
      <c r="H5" s="31"/>
      <c r="I5" s="31"/>
      <c r="J5" s="31"/>
      <c r="K5" s="31"/>
      <c r="L5" s="31"/>
      <c r="M5" s="31" t="s">
        <v>117</v>
      </c>
      <c r="N5" s="31" t="s">
        <v>118</v>
      </c>
      <c r="O5" s="32"/>
    </row>
    <row r="6" spans="1:15" ht="15.75" thickBot="1" x14ac:dyDescent="0.3">
      <c r="A6" s="77"/>
      <c r="B6" s="33"/>
      <c r="C6" s="78" t="s">
        <v>119</v>
      </c>
      <c r="D6" s="79" t="s">
        <v>119</v>
      </c>
      <c r="E6" s="79" t="s">
        <v>119</v>
      </c>
      <c r="F6" s="79" t="s">
        <v>119</v>
      </c>
      <c r="G6" s="79" t="s">
        <v>119</v>
      </c>
      <c r="H6" s="79" t="s">
        <v>119</v>
      </c>
      <c r="I6" s="79" t="s">
        <v>119</v>
      </c>
      <c r="J6" s="79" t="s">
        <v>119</v>
      </c>
      <c r="K6" s="79" t="s">
        <v>119</v>
      </c>
      <c r="L6" s="79" t="s">
        <v>119</v>
      </c>
      <c r="M6" s="79" t="s">
        <v>119</v>
      </c>
      <c r="N6" s="79"/>
      <c r="O6" s="80"/>
    </row>
    <row r="7" spans="1:15" x14ac:dyDescent="0.25">
      <c r="A7" s="81">
        <v>1</v>
      </c>
      <c r="B7" s="88" t="s">
        <v>110</v>
      </c>
      <c r="C7" s="85">
        <v>3574.3770000000004</v>
      </c>
      <c r="D7" s="8">
        <v>297.86400000000003</v>
      </c>
      <c r="E7" s="8">
        <v>2085.0480000000002</v>
      </c>
      <c r="F7" s="8">
        <v>105.761</v>
      </c>
      <c r="G7" s="8">
        <v>133.191</v>
      </c>
      <c r="H7" s="8">
        <v>117.581</v>
      </c>
      <c r="I7" s="8">
        <v>136.50700000000001</v>
      </c>
      <c r="J7" s="8">
        <v>124.44299999999998</v>
      </c>
      <c r="K7" s="8">
        <v>147.68199999999999</v>
      </c>
      <c r="L7" s="8">
        <v>274.89299999999997</v>
      </c>
      <c r="M7" s="8">
        <f>SUM(F7:L7)</f>
        <v>1040.058</v>
      </c>
      <c r="N7" s="8">
        <f>M7-E7</f>
        <v>-1044.9900000000002</v>
      </c>
      <c r="O7" s="72">
        <f>N7/E7*100</f>
        <v>-50.118270658517218</v>
      </c>
    </row>
    <row r="8" spans="1:15" x14ac:dyDescent="0.25">
      <c r="A8" s="82">
        <v>2</v>
      </c>
      <c r="B8" s="89" t="s">
        <v>137</v>
      </c>
      <c r="C8" s="85"/>
      <c r="D8" s="8"/>
      <c r="E8" s="8">
        <v>0</v>
      </c>
      <c r="F8" s="8"/>
      <c r="G8" s="8"/>
      <c r="H8" s="8"/>
      <c r="I8" s="8"/>
      <c r="J8" s="8"/>
      <c r="K8" s="8"/>
      <c r="L8" s="8"/>
      <c r="M8" s="8">
        <f>SUM(F8:L8)</f>
        <v>0</v>
      </c>
      <c r="N8" s="8">
        <f t="shared" ref="N8:N24" si="0">M8-E8</f>
        <v>0</v>
      </c>
      <c r="O8" s="72"/>
    </row>
    <row r="9" spans="1:15" x14ac:dyDescent="0.25">
      <c r="A9" s="82">
        <v>3</v>
      </c>
      <c r="B9" s="90" t="s">
        <v>138</v>
      </c>
      <c r="C9" s="85">
        <v>3290.761</v>
      </c>
      <c r="D9" s="8">
        <v>274.23</v>
      </c>
      <c r="E9" s="8">
        <v>1919.6100000000001</v>
      </c>
      <c r="F9" s="8">
        <v>97.369</v>
      </c>
      <c r="G9" s="8">
        <v>122.623</v>
      </c>
      <c r="H9" s="8">
        <v>107.791</v>
      </c>
      <c r="I9" s="8">
        <v>125.676</v>
      </c>
      <c r="J9" s="8">
        <v>114.569</v>
      </c>
      <c r="K9" s="8">
        <v>135.964</v>
      </c>
      <c r="L9" s="8">
        <v>253.08099999999999</v>
      </c>
      <c r="M9" s="8">
        <f t="shared" ref="M9:M24" si="1">SUM(F9:L9)</f>
        <v>957.07299999999998</v>
      </c>
      <c r="N9" s="8">
        <f t="shared" si="0"/>
        <v>-962.53700000000015</v>
      </c>
      <c r="O9" s="72">
        <f t="shared" ref="O9:O24" si="2">N9/E9*100</f>
        <v>-50.142320575533574</v>
      </c>
    </row>
    <row r="10" spans="1:15" x14ac:dyDescent="0.25">
      <c r="A10" s="82">
        <v>4</v>
      </c>
      <c r="B10" s="90" t="s">
        <v>173</v>
      </c>
      <c r="C10" s="85">
        <v>67.850999999999999</v>
      </c>
      <c r="D10" s="8">
        <v>5.6539999999999999</v>
      </c>
      <c r="E10" s="8">
        <v>39.578000000000003</v>
      </c>
      <c r="F10" s="8">
        <v>2.008</v>
      </c>
      <c r="G10" s="8">
        <v>2.528</v>
      </c>
      <c r="H10" s="8">
        <v>2.3109999999999999</v>
      </c>
      <c r="I10" s="8">
        <v>2.5910000000000002</v>
      </c>
      <c r="J10" s="8">
        <v>2.3620000000000001</v>
      </c>
      <c r="K10" s="8">
        <v>2.8029999999999999</v>
      </c>
      <c r="L10" s="8">
        <v>5.218</v>
      </c>
      <c r="M10" s="8">
        <f t="shared" si="1"/>
        <v>19.820999999999998</v>
      </c>
      <c r="N10" s="8">
        <f t="shared" si="0"/>
        <v>-19.757000000000005</v>
      </c>
      <c r="O10" s="72">
        <f t="shared" si="2"/>
        <v>-49.91914700085907</v>
      </c>
    </row>
    <row r="11" spans="1:15" x14ac:dyDescent="0.25">
      <c r="A11" s="82">
        <v>5</v>
      </c>
      <c r="B11" s="91" t="s">
        <v>139</v>
      </c>
      <c r="C11" s="85">
        <v>67.850999999999999</v>
      </c>
      <c r="D11" s="8">
        <v>5.6539999999999999</v>
      </c>
      <c r="E11" s="8">
        <v>39.578000000000003</v>
      </c>
      <c r="F11" s="8">
        <v>2.008</v>
      </c>
      <c r="G11" s="8">
        <v>2.528</v>
      </c>
      <c r="H11" s="8">
        <v>2.3519999999999999</v>
      </c>
      <c r="I11" s="8">
        <v>2.5910000000000002</v>
      </c>
      <c r="J11" s="8">
        <v>2.3620000000000001</v>
      </c>
      <c r="K11" s="8">
        <v>2.8029999999999999</v>
      </c>
      <c r="L11" s="8">
        <v>5.218</v>
      </c>
      <c r="M11" s="8">
        <f t="shared" si="1"/>
        <v>19.861999999999998</v>
      </c>
      <c r="N11" s="8">
        <f t="shared" si="0"/>
        <v>-19.716000000000005</v>
      </c>
      <c r="O11" s="72">
        <f t="shared" si="2"/>
        <v>-49.815554095709743</v>
      </c>
    </row>
    <row r="12" spans="1:15" x14ac:dyDescent="0.25">
      <c r="A12" s="82">
        <v>6</v>
      </c>
      <c r="B12" s="91" t="s">
        <v>140</v>
      </c>
      <c r="C12" s="85">
        <v>33.924999999999997</v>
      </c>
      <c r="D12" s="8">
        <v>2.827</v>
      </c>
      <c r="E12" s="8">
        <v>19.789000000000001</v>
      </c>
      <c r="F12" s="8">
        <v>1.0029999999999999</v>
      </c>
      <c r="G12" s="8">
        <v>1.264</v>
      </c>
      <c r="H12" s="8">
        <v>1.1759999999999999</v>
      </c>
      <c r="I12" s="8">
        <v>1.296</v>
      </c>
      <c r="J12" s="8">
        <v>1.181</v>
      </c>
      <c r="K12" s="8">
        <v>1.4019999999999999</v>
      </c>
      <c r="L12" s="8">
        <v>2.609</v>
      </c>
      <c r="M12" s="8">
        <f t="shared" si="1"/>
        <v>9.9310000000000009</v>
      </c>
      <c r="N12" s="8">
        <f t="shared" si="0"/>
        <v>-9.8580000000000005</v>
      </c>
      <c r="O12" s="72">
        <f t="shared" si="2"/>
        <v>-49.815554095709736</v>
      </c>
    </row>
    <row r="13" spans="1:15" x14ac:dyDescent="0.25">
      <c r="A13" s="82">
        <v>7</v>
      </c>
      <c r="B13" s="91" t="s">
        <v>141</v>
      </c>
      <c r="C13" s="85">
        <v>113.989</v>
      </c>
      <c r="D13" s="8">
        <v>9.4990000000000006</v>
      </c>
      <c r="E13" s="8">
        <v>66.493000000000009</v>
      </c>
      <c r="F13" s="8">
        <v>3.3730000000000002</v>
      </c>
      <c r="G13" s="8">
        <v>4.2480000000000002</v>
      </c>
      <c r="H13" s="8">
        <v>3.9510000000000001</v>
      </c>
      <c r="I13" s="8">
        <v>4.3529999999999998</v>
      </c>
      <c r="J13" s="8">
        <v>3.9689999999999999</v>
      </c>
      <c r="K13" s="8">
        <v>4.71</v>
      </c>
      <c r="L13" s="8">
        <v>8.7669999999999995</v>
      </c>
      <c r="M13" s="8">
        <f t="shared" si="1"/>
        <v>33.371000000000002</v>
      </c>
      <c r="N13" s="8">
        <f t="shared" si="0"/>
        <v>-33.122000000000007</v>
      </c>
      <c r="O13" s="72">
        <f t="shared" si="2"/>
        <v>-49.812762245649921</v>
      </c>
    </row>
    <row r="14" spans="1:15" s="1" customFormat="1" x14ac:dyDescent="0.25">
      <c r="A14" s="83">
        <v>8</v>
      </c>
      <c r="B14" s="89" t="s">
        <v>114</v>
      </c>
      <c r="C14" s="86">
        <f>SUM(C9:C13)</f>
        <v>3574.3770000000004</v>
      </c>
      <c r="D14" s="11">
        <f t="shared" ref="D14:L14" si="3">SUM(D9:D13)</f>
        <v>297.86400000000003</v>
      </c>
      <c r="E14" s="11">
        <f t="shared" si="3"/>
        <v>2085.0480000000002</v>
      </c>
      <c r="F14" s="11">
        <f t="shared" si="3"/>
        <v>105.761</v>
      </c>
      <c r="G14" s="11">
        <f t="shared" si="3"/>
        <v>133.191</v>
      </c>
      <c r="H14" s="11">
        <f t="shared" si="3"/>
        <v>117.581</v>
      </c>
      <c r="I14" s="11">
        <f t="shared" si="3"/>
        <v>136.50700000000001</v>
      </c>
      <c r="J14" s="11">
        <f t="shared" si="3"/>
        <v>124.44299999999998</v>
      </c>
      <c r="K14" s="11">
        <f t="shared" si="3"/>
        <v>147.68199999999999</v>
      </c>
      <c r="L14" s="11">
        <f t="shared" si="3"/>
        <v>274.89299999999997</v>
      </c>
      <c r="M14" s="11">
        <f t="shared" si="1"/>
        <v>1040.058</v>
      </c>
      <c r="N14" s="8">
        <f t="shared" si="0"/>
        <v>-1044.9900000000002</v>
      </c>
      <c r="O14" s="72">
        <f t="shared" si="2"/>
        <v>-50.118270658517218</v>
      </c>
    </row>
    <row r="15" spans="1:15" x14ac:dyDescent="0.25">
      <c r="A15" s="82">
        <v>9</v>
      </c>
      <c r="B15" s="89" t="s">
        <v>142</v>
      </c>
      <c r="C15" s="85"/>
      <c r="D15" s="8">
        <v>0</v>
      </c>
      <c r="E15" s="8">
        <v>0</v>
      </c>
      <c r="F15" s="8"/>
      <c r="G15" s="8"/>
      <c r="H15" s="8"/>
      <c r="I15" s="8"/>
      <c r="J15" s="8"/>
      <c r="K15" s="8"/>
      <c r="L15" s="8"/>
      <c r="M15" s="8">
        <f t="shared" si="1"/>
        <v>0</v>
      </c>
      <c r="N15" s="8">
        <f t="shared" si="0"/>
        <v>0</v>
      </c>
      <c r="O15" s="72"/>
    </row>
    <row r="16" spans="1:15" x14ac:dyDescent="0.25">
      <c r="A16" s="82">
        <v>10</v>
      </c>
      <c r="B16" s="89" t="s">
        <v>143</v>
      </c>
      <c r="C16" s="85">
        <v>259.2</v>
      </c>
      <c r="D16" s="8">
        <v>21.6</v>
      </c>
      <c r="E16" s="8">
        <v>151.20000000000002</v>
      </c>
      <c r="F16" s="8">
        <v>11.414999999999999</v>
      </c>
      <c r="G16" s="8">
        <v>10.587</v>
      </c>
      <c r="H16" s="8">
        <v>9.9659999999999993</v>
      </c>
      <c r="I16" s="8">
        <v>11.326000000000001</v>
      </c>
      <c r="J16" s="8">
        <v>12.193</v>
      </c>
      <c r="K16" s="8">
        <v>11.518000000000001</v>
      </c>
      <c r="L16" s="8">
        <v>11.757</v>
      </c>
      <c r="M16" s="8">
        <f t="shared" si="1"/>
        <v>78.762</v>
      </c>
      <c r="N16" s="8">
        <f t="shared" si="0"/>
        <v>-72.438000000000017</v>
      </c>
      <c r="O16" s="72">
        <f t="shared" si="2"/>
        <v>-47.908730158730165</v>
      </c>
    </row>
    <row r="17" spans="1:15" x14ac:dyDescent="0.25">
      <c r="A17" s="82">
        <v>11</v>
      </c>
      <c r="B17" s="89" t="s">
        <v>144</v>
      </c>
      <c r="C17" s="85"/>
      <c r="D17" s="8">
        <v>0</v>
      </c>
      <c r="E17" s="8">
        <v>0</v>
      </c>
      <c r="F17" s="8"/>
      <c r="G17" s="8"/>
      <c r="H17" s="8"/>
      <c r="I17" s="8"/>
      <c r="J17" s="8"/>
      <c r="K17" s="8"/>
      <c r="L17" s="8"/>
      <c r="M17" s="8">
        <f t="shared" si="1"/>
        <v>0</v>
      </c>
      <c r="N17" s="8">
        <f t="shared" si="0"/>
        <v>0</v>
      </c>
      <c r="O17" s="72" t="e">
        <f t="shared" si="2"/>
        <v>#DIV/0!</v>
      </c>
    </row>
    <row r="18" spans="1:15" x14ac:dyDescent="0.25">
      <c r="A18" s="82">
        <v>12</v>
      </c>
      <c r="B18" s="89" t="s">
        <v>143</v>
      </c>
      <c r="C18" s="85">
        <v>241.92</v>
      </c>
      <c r="D18" s="8">
        <v>20.16</v>
      </c>
      <c r="E18" s="8">
        <v>141.12</v>
      </c>
      <c r="F18" s="8">
        <v>10.654</v>
      </c>
      <c r="G18" s="8">
        <v>9.8810000000000002</v>
      </c>
      <c r="H18" s="8">
        <v>9.3019999999999996</v>
      </c>
      <c r="I18" s="8">
        <v>10.571</v>
      </c>
      <c r="J18" s="8">
        <v>11.38</v>
      </c>
      <c r="K18" s="8">
        <v>10.75</v>
      </c>
      <c r="L18" s="8">
        <v>10.973000000000001</v>
      </c>
      <c r="M18" s="8">
        <f t="shared" si="1"/>
        <v>73.51100000000001</v>
      </c>
      <c r="N18" s="8">
        <f t="shared" si="0"/>
        <v>-67.608999999999995</v>
      </c>
      <c r="O18" s="72">
        <f t="shared" si="2"/>
        <v>-47.90887188208616</v>
      </c>
    </row>
    <row r="19" spans="1:15" x14ac:dyDescent="0.25">
      <c r="A19" s="82">
        <v>13</v>
      </c>
      <c r="B19" s="89" t="s">
        <v>145</v>
      </c>
      <c r="C19" s="85">
        <v>17.28</v>
      </c>
      <c r="D19" s="8">
        <v>1.44</v>
      </c>
      <c r="E19" s="8">
        <v>10.08</v>
      </c>
      <c r="F19" s="8">
        <v>0.76100000000000001</v>
      </c>
      <c r="G19" s="8">
        <v>0.70599999999999996</v>
      </c>
      <c r="H19" s="8">
        <v>0.66400000000000003</v>
      </c>
      <c r="I19" s="8">
        <v>0.755</v>
      </c>
      <c r="J19" s="8">
        <v>0.81299999999999994</v>
      </c>
      <c r="K19" s="8">
        <v>0.76800000000000002</v>
      </c>
      <c r="L19" s="8">
        <v>0.78400000000000003</v>
      </c>
      <c r="M19" s="8">
        <f t="shared" si="1"/>
        <v>5.2509999999999994</v>
      </c>
      <c r="N19" s="8">
        <f t="shared" si="0"/>
        <v>-4.8290000000000006</v>
      </c>
      <c r="O19" s="72">
        <f t="shared" si="2"/>
        <v>-47.906746031746039</v>
      </c>
    </row>
    <row r="20" spans="1:15" s="1" customFormat="1" x14ac:dyDescent="0.25">
      <c r="A20" s="83">
        <v>14</v>
      </c>
      <c r="B20" s="89" t="s">
        <v>114</v>
      </c>
      <c r="C20" s="86">
        <f>SUM(C18:C19)</f>
        <v>259.2</v>
      </c>
      <c r="D20" s="11">
        <f t="shared" ref="D20:L20" si="4">SUM(D18:D19)</f>
        <v>21.6</v>
      </c>
      <c r="E20" s="11">
        <f t="shared" si="4"/>
        <v>151.20000000000002</v>
      </c>
      <c r="F20" s="11">
        <f t="shared" si="4"/>
        <v>11.414999999999999</v>
      </c>
      <c r="G20" s="11">
        <f t="shared" si="4"/>
        <v>10.587</v>
      </c>
      <c r="H20" s="11">
        <f t="shared" si="4"/>
        <v>9.9659999999999993</v>
      </c>
      <c r="I20" s="11">
        <f t="shared" si="4"/>
        <v>11.326000000000001</v>
      </c>
      <c r="J20" s="11">
        <f t="shared" si="4"/>
        <v>12.193000000000001</v>
      </c>
      <c r="K20" s="11">
        <f t="shared" si="4"/>
        <v>11.518000000000001</v>
      </c>
      <c r="L20" s="11">
        <f t="shared" si="4"/>
        <v>11.757000000000001</v>
      </c>
      <c r="M20" s="11">
        <f t="shared" si="1"/>
        <v>78.762</v>
      </c>
      <c r="N20" s="11">
        <f t="shared" si="0"/>
        <v>-72.438000000000017</v>
      </c>
      <c r="O20" s="73">
        <f t="shared" si="2"/>
        <v>-47.908730158730165</v>
      </c>
    </row>
    <row r="21" spans="1:15" x14ac:dyDescent="0.25">
      <c r="A21" s="82">
        <v>15</v>
      </c>
      <c r="B21" s="89" t="s">
        <v>146</v>
      </c>
      <c r="C21" s="85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>
        <f t="shared" si="1"/>
        <v>0</v>
      </c>
      <c r="N21" s="8">
        <f t="shared" si="0"/>
        <v>0</v>
      </c>
      <c r="O21" s="72"/>
    </row>
    <row r="22" spans="1:15" x14ac:dyDescent="0.25">
      <c r="A22" s="82">
        <v>16</v>
      </c>
      <c r="B22" s="89" t="s">
        <v>147</v>
      </c>
      <c r="C22" s="85"/>
      <c r="D22" s="8"/>
      <c r="E22" s="8">
        <v>0</v>
      </c>
      <c r="F22" s="8"/>
      <c r="G22" s="8"/>
      <c r="H22" s="8"/>
      <c r="I22" s="8"/>
      <c r="J22" s="8"/>
      <c r="K22" s="8"/>
      <c r="L22" s="8"/>
      <c r="M22" s="8">
        <f t="shared" si="1"/>
        <v>0</v>
      </c>
      <c r="N22" s="8">
        <f t="shared" si="0"/>
        <v>0</v>
      </c>
      <c r="O22" s="72"/>
    </row>
    <row r="23" spans="1:15" x14ac:dyDescent="0.25">
      <c r="A23" s="82">
        <v>17</v>
      </c>
      <c r="B23" s="89" t="s">
        <v>148</v>
      </c>
      <c r="C23" s="85">
        <v>175.88300000000001</v>
      </c>
      <c r="D23" s="8">
        <v>14.657</v>
      </c>
      <c r="E23" s="8">
        <v>102.599</v>
      </c>
      <c r="F23" s="8">
        <v>9.1150000000000002</v>
      </c>
      <c r="G23" s="8">
        <v>15.561999999999999</v>
      </c>
      <c r="H23" s="8">
        <v>15.603</v>
      </c>
      <c r="I23" s="8">
        <v>15.561999999999999</v>
      </c>
      <c r="J23" s="8">
        <v>15.561999999999999</v>
      </c>
      <c r="K23" s="8">
        <v>15.561999999999999</v>
      </c>
      <c r="L23" s="8">
        <v>15.561999999999999</v>
      </c>
      <c r="M23" s="8">
        <f t="shared" si="1"/>
        <v>102.52799999999999</v>
      </c>
      <c r="N23" s="8">
        <f t="shared" si="0"/>
        <v>-7.1000000000012164E-2</v>
      </c>
      <c r="O23" s="72">
        <f t="shared" si="2"/>
        <v>-6.9201454205218532E-2</v>
      </c>
    </row>
    <row r="24" spans="1:15" s="1" customFormat="1" ht="15.75" thickBot="1" x14ac:dyDescent="0.3">
      <c r="A24" s="84">
        <v>18</v>
      </c>
      <c r="B24" s="92" t="s">
        <v>114</v>
      </c>
      <c r="C24" s="87">
        <f>SUM(C21:C23)</f>
        <v>175.88300000000001</v>
      </c>
      <c r="D24" s="74">
        <f t="shared" ref="D24:L24" si="5">SUM(D21:D23)</f>
        <v>14.657</v>
      </c>
      <c r="E24" s="74">
        <f t="shared" si="5"/>
        <v>102.599</v>
      </c>
      <c r="F24" s="74">
        <f t="shared" si="5"/>
        <v>9.1150000000000002</v>
      </c>
      <c r="G24" s="74">
        <f t="shared" si="5"/>
        <v>15.561999999999999</v>
      </c>
      <c r="H24" s="74">
        <f t="shared" si="5"/>
        <v>15.603</v>
      </c>
      <c r="I24" s="74">
        <f t="shared" si="5"/>
        <v>15.561999999999999</v>
      </c>
      <c r="J24" s="74">
        <f t="shared" si="5"/>
        <v>15.561999999999999</v>
      </c>
      <c r="K24" s="74">
        <f t="shared" si="5"/>
        <v>15.561999999999999</v>
      </c>
      <c r="L24" s="74">
        <f t="shared" si="5"/>
        <v>15.561999999999999</v>
      </c>
      <c r="M24" s="74">
        <f t="shared" si="1"/>
        <v>102.52799999999999</v>
      </c>
      <c r="N24" s="74">
        <f t="shared" si="0"/>
        <v>-7.1000000000012164E-2</v>
      </c>
      <c r="O24" s="75">
        <f t="shared" si="2"/>
        <v>-6.9201454205218532E-2</v>
      </c>
    </row>
    <row r="25" spans="1:15" x14ac:dyDescent="0.25">
      <c r="M25" s="76"/>
    </row>
  </sheetData>
  <mergeCells count="4">
    <mergeCell ref="C4:E4"/>
    <mergeCell ref="A3:O3"/>
    <mergeCell ref="A1:O1"/>
    <mergeCell ref="A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opLeftCell="A59" zoomScale="80" zoomScaleNormal="80" workbookViewId="0">
      <selection activeCell="B86" sqref="B86"/>
    </sheetView>
  </sheetViews>
  <sheetFormatPr defaultRowHeight="15" x14ac:dyDescent="0.25"/>
  <cols>
    <col min="1" max="1" width="9.5703125" style="53" bestFit="1" customWidth="1"/>
    <col min="2" max="2" width="55" bestFit="1" customWidth="1"/>
    <col min="3" max="3" width="13.7109375" bestFit="1" customWidth="1"/>
    <col min="4" max="4" width="9.140625" customWidth="1"/>
    <col min="5" max="5" width="10.28515625" customWidth="1"/>
    <col min="6" max="6" width="10.42578125" bestFit="1" customWidth="1"/>
    <col min="7" max="7" width="10.85546875" bestFit="1" customWidth="1"/>
    <col min="8" max="8" width="10.42578125" bestFit="1" customWidth="1"/>
    <col min="9" max="9" width="10.5703125" bestFit="1" customWidth="1"/>
    <col min="10" max="10" width="10.28515625" bestFit="1" customWidth="1"/>
    <col min="11" max="12" width="10.85546875" bestFit="1" customWidth="1"/>
    <col min="13" max="13" width="14.7109375" customWidth="1"/>
    <col min="14" max="14" width="13" bestFit="1" customWidth="1"/>
    <col min="15" max="15" width="11.42578125" customWidth="1"/>
  </cols>
  <sheetData>
    <row r="1" spans="1:15" s="40" customFormat="1" x14ac:dyDescent="0.25">
      <c r="A1" s="139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</row>
    <row r="2" spans="1:15" s="40" customForma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</row>
    <row r="3" spans="1:15" s="40" customFormat="1" ht="24" customHeight="1" x14ac:dyDescent="0.25">
      <c r="A3" s="139" t="s">
        <v>200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</row>
    <row r="4" spans="1:15" s="1" customFormat="1" x14ac:dyDescent="0.25">
      <c r="A4" s="52" t="s">
        <v>61</v>
      </c>
      <c r="B4" s="50" t="s">
        <v>1</v>
      </c>
      <c r="C4" s="140" t="s">
        <v>2</v>
      </c>
      <c r="D4" s="140"/>
      <c r="E4" s="140"/>
      <c r="F4" s="50" t="s">
        <v>201</v>
      </c>
      <c r="G4" s="50" t="s">
        <v>202</v>
      </c>
      <c r="H4" s="50" t="s">
        <v>203</v>
      </c>
      <c r="I4" s="50" t="s">
        <v>204</v>
      </c>
      <c r="J4" s="50" t="s">
        <v>205</v>
      </c>
      <c r="K4" s="50" t="s">
        <v>206</v>
      </c>
      <c r="L4" s="50" t="s">
        <v>207</v>
      </c>
      <c r="M4" s="50" t="s">
        <v>208</v>
      </c>
      <c r="N4" s="50" t="s">
        <v>209</v>
      </c>
      <c r="O4" s="50" t="s">
        <v>209</v>
      </c>
    </row>
    <row r="5" spans="1:15" s="1" customFormat="1" x14ac:dyDescent="0.25">
      <c r="A5" s="52"/>
      <c r="B5" s="50"/>
      <c r="C5" s="50" t="s">
        <v>63</v>
      </c>
      <c r="D5" s="50" t="s">
        <v>64</v>
      </c>
      <c r="E5" s="50" t="s">
        <v>153</v>
      </c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s="1" customFormat="1" ht="18" customHeight="1" x14ac:dyDescent="0.25">
      <c r="A6" s="52"/>
      <c r="B6" s="50"/>
      <c r="C6" s="50" t="s">
        <v>210</v>
      </c>
      <c r="D6" s="50" t="s">
        <v>210</v>
      </c>
      <c r="E6" s="50" t="s">
        <v>210</v>
      </c>
      <c r="F6" s="50" t="s">
        <v>210</v>
      </c>
      <c r="G6" s="50" t="s">
        <v>210</v>
      </c>
      <c r="H6" s="50" t="s">
        <v>210</v>
      </c>
      <c r="I6" s="50" t="s">
        <v>210</v>
      </c>
      <c r="J6" s="50" t="s">
        <v>210</v>
      </c>
      <c r="K6" s="50" t="s">
        <v>210</v>
      </c>
      <c r="L6" s="50" t="s">
        <v>210</v>
      </c>
      <c r="M6" s="50" t="s">
        <v>210</v>
      </c>
      <c r="N6" s="50" t="s">
        <v>210</v>
      </c>
      <c r="O6" s="50"/>
    </row>
    <row r="7" spans="1:15" s="26" customFormat="1" x14ac:dyDescent="0.25">
      <c r="A7" s="51">
        <v>1</v>
      </c>
      <c r="B7" s="49" t="s">
        <v>211</v>
      </c>
      <c r="C7" s="49" t="s">
        <v>59</v>
      </c>
      <c r="D7" s="49" t="s">
        <v>60</v>
      </c>
      <c r="E7" s="49" t="s">
        <v>70</v>
      </c>
      <c r="F7" s="49"/>
      <c r="G7" s="49"/>
      <c r="H7" s="49"/>
      <c r="I7" s="49"/>
      <c r="J7" s="49"/>
      <c r="K7" s="49"/>
      <c r="L7" s="49"/>
      <c r="M7" s="49"/>
      <c r="N7" s="49"/>
      <c r="O7" s="49"/>
    </row>
    <row r="8" spans="1:15" s="26" customFormat="1" x14ac:dyDescent="0.25">
      <c r="A8" s="51">
        <v>2</v>
      </c>
      <c r="B8" s="49" t="s">
        <v>212</v>
      </c>
      <c r="C8" s="49">
        <v>50</v>
      </c>
      <c r="D8" s="49">
        <v>4.1669999999999998</v>
      </c>
      <c r="E8" s="49">
        <f>D8*7</f>
        <v>29.168999999999997</v>
      </c>
      <c r="F8" s="49"/>
      <c r="G8" s="49"/>
      <c r="H8" s="49"/>
      <c r="I8" s="49"/>
      <c r="J8" s="49"/>
      <c r="K8" s="49"/>
      <c r="L8" s="49"/>
      <c r="M8" s="49"/>
      <c r="N8" s="49">
        <v>-29.187000000000001</v>
      </c>
      <c r="O8" s="49">
        <v>-100</v>
      </c>
    </row>
    <row r="9" spans="1:15" s="26" customFormat="1" x14ac:dyDescent="0.25">
      <c r="A9" s="51">
        <v>3</v>
      </c>
      <c r="B9" s="49" t="s">
        <v>213</v>
      </c>
      <c r="C9" s="49">
        <v>3290.7649999999999</v>
      </c>
      <c r="D9" s="49">
        <v>274.23</v>
      </c>
      <c r="E9" s="49">
        <f>D9*7</f>
        <v>1919.6100000000001</v>
      </c>
      <c r="F9" s="49">
        <v>88.254000000000005</v>
      </c>
      <c r="G9" s="49">
        <v>107.06100000000001</v>
      </c>
      <c r="H9" s="49">
        <v>92.69</v>
      </c>
      <c r="I9" s="49">
        <v>0</v>
      </c>
      <c r="J9" s="49">
        <v>209.12100000000001</v>
      </c>
      <c r="K9" s="49">
        <v>120.402</v>
      </c>
      <c r="L9" s="49">
        <v>237.51900000000001</v>
      </c>
      <c r="M9" s="49">
        <v>855.04700000000003</v>
      </c>
      <c r="N9" s="49">
        <v>-1064.5840000000001</v>
      </c>
      <c r="O9" s="49">
        <v>-55.457000000000001</v>
      </c>
    </row>
    <row r="10" spans="1:15" s="26" customFormat="1" x14ac:dyDescent="0.25">
      <c r="A10" s="51">
        <v>4</v>
      </c>
      <c r="B10" s="49" t="s">
        <v>143</v>
      </c>
      <c r="C10" s="49">
        <v>241.92</v>
      </c>
      <c r="D10" s="49">
        <v>20.16</v>
      </c>
      <c r="E10" s="49">
        <f>D10*7</f>
        <v>141.12</v>
      </c>
      <c r="F10" s="49">
        <v>10.654</v>
      </c>
      <c r="G10" s="49">
        <v>9.8810000000000002</v>
      </c>
      <c r="H10" s="49">
        <v>9.3010000000000002</v>
      </c>
      <c r="I10" s="49">
        <v>0</v>
      </c>
      <c r="J10" s="49">
        <v>21.951000000000001</v>
      </c>
      <c r="K10" s="49">
        <v>10.75</v>
      </c>
      <c r="L10" s="49">
        <v>10.973000000000001</v>
      </c>
      <c r="M10" s="49">
        <v>73.510000000000005</v>
      </c>
      <c r="N10" s="49">
        <v>-67.61</v>
      </c>
      <c r="O10" s="49">
        <v>-47.91</v>
      </c>
    </row>
    <row r="11" spans="1:15" s="26" customFormat="1" x14ac:dyDescent="0.25">
      <c r="A11" s="51">
        <v>5</v>
      </c>
      <c r="B11" s="49" t="s">
        <v>214</v>
      </c>
      <c r="C11" s="49"/>
      <c r="D11" s="49">
        <v>0</v>
      </c>
      <c r="E11" s="49">
        <v>0</v>
      </c>
      <c r="F11" s="49">
        <v>5.8280000000000003</v>
      </c>
      <c r="G11" s="49">
        <v>5.8280000000000003</v>
      </c>
      <c r="H11" s="49">
        <v>5.8280000000000003</v>
      </c>
      <c r="I11" s="49">
        <v>0</v>
      </c>
      <c r="J11" s="49">
        <v>5.8280000000000003</v>
      </c>
      <c r="K11" s="49">
        <v>0</v>
      </c>
      <c r="L11" s="49">
        <v>0</v>
      </c>
      <c r="M11" s="49">
        <v>23.312000000000001</v>
      </c>
      <c r="N11" s="49">
        <v>23.312000000000001</v>
      </c>
      <c r="O11" s="49"/>
    </row>
    <row r="12" spans="1:15" s="26" customFormat="1" x14ac:dyDescent="0.25">
      <c r="A12" s="51">
        <v>6</v>
      </c>
      <c r="B12" s="49" t="s">
        <v>215</v>
      </c>
      <c r="C12" s="49"/>
      <c r="D12" s="49">
        <v>0</v>
      </c>
      <c r="E12" s="49">
        <v>0</v>
      </c>
      <c r="F12" s="49">
        <v>27.849</v>
      </c>
      <c r="G12" s="49">
        <v>18.143000000000001</v>
      </c>
      <c r="H12" s="49">
        <v>25.675999999999998</v>
      </c>
      <c r="I12" s="71">
        <v>25.696999999999999</v>
      </c>
      <c r="J12" s="49">
        <v>9.3919999999999995</v>
      </c>
      <c r="K12" s="49">
        <v>8.6180000000000003</v>
      </c>
      <c r="L12" s="49">
        <v>0</v>
      </c>
      <c r="M12" s="49">
        <v>115.375</v>
      </c>
      <c r="N12" s="49">
        <v>115.375</v>
      </c>
      <c r="O12" s="49"/>
    </row>
    <row r="13" spans="1:15" s="26" customFormat="1" x14ac:dyDescent="0.25">
      <c r="A13" s="51">
        <v>7</v>
      </c>
      <c r="B13" s="49" t="s">
        <v>216</v>
      </c>
      <c r="C13" s="49"/>
      <c r="D13" s="49">
        <v>0</v>
      </c>
      <c r="E13" s="49">
        <v>0</v>
      </c>
      <c r="F13" s="49"/>
      <c r="G13" s="49"/>
      <c r="H13" s="49"/>
      <c r="I13" s="49"/>
      <c r="J13" s="49"/>
      <c r="K13" s="49"/>
      <c r="L13" s="49"/>
      <c r="M13" s="49">
        <v>0</v>
      </c>
      <c r="N13" s="49">
        <v>0</v>
      </c>
      <c r="O13" s="49"/>
    </row>
    <row r="14" spans="1:15" s="26" customFormat="1" x14ac:dyDescent="0.25">
      <c r="A14" s="51">
        <v>8</v>
      </c>
      <c r="B14" s="49" t="s">
        <v>217</v>
      </c>
      <c r="C14" s="49">
        <v>807.57</v>
      </c>
      <c r="D14" s="49">
        <v>67.298000000000002</v>
      </c>
      <c r="E14" s="49">
        <f>D14*7</f>
        <v>471.08600000000001</v>
      </c>
      <c r="F14" s="49">
        <v>0.45600000000000002</v>
      </c>
      <c r="G14" s="49">
        <v>15.577</v>
      </c>
      <c r="H14" s="49">
        <v>5.8559999999999999</v>
      </c>
      <c r="I14" s="49">
        <v>0.41099999999999998</v>
      </c>
      <c r="J14" s="49">
        <v>91.619</v>
      </c>
      <c r="K14" s="49">
        <v>5.4619999999999997</v>
      </c>
      <c r="L14" s="49">
        <v>2.4649999999999999</v>
      </c>
      <c r="M14" s="49">
        <v>121.846</v>
      </c>
      <c r="N14" s="49">
        <v>-349.23700000000002</v>
      </c>
      <c r="O14" s="49">
        <v>-74.135000000000005</v>
      </c>
    </row>
    <row r="15" spans="1:15" s="26" customFormat="1" x14ac:dyDescent="0.25">
      <c r="A15" s="51">
        <v>9</v>
      </c>
      <c r="B15" s="49" t="s">
        <v>218</v>
      </c>
      <c r="C15" s="49"/>
      <c r="D15" s="49">
        <v>0</v>
      </c>
      <c r="E15" s="49">
        <v>0</v>
      </c>
      <c r="F15" s="49">
        <v>22.843</v>
      </c>
      <c r="G15" s="49">
        <v>20.795000000000002</v>
      </c>
      <c r="H15" s="49">
        <v>17.239000000000001</v>
      </c>
      <c r="I15" s="49">
        <v>0</v>
      </c>
      <c r="J15" s="49">
        <v>45.213000000000001</v>
      </c>
      <c r="K15" s="49">
        <v>28.302</v>
      </c>
      <c r="L15" s="49">
        <v>0</v>
      </c>
      <c r="M15" s="49">
        <v>134.392</v>
      </c>
      <c r="N15" s="49">
        <v>134.392</v>
      </c>
      <c r="O15" s="49"/>
    </row>
    <row r="16" spans="1:15" s="26" customFormat="1" x14ac:dyDescent="0.25">
      <c r="A16" s="51">
        <v>10</v>
      </c>
      <c r="B16" s="49" t="s">
        <v>219</v>
      </c>
      <c r="C16" s="49">
        <v>14.791</v>
      </c>
      <c r="D16" s="49">
        <v>1.2330000000000001</v>
      </c>
      <c r="E16" s="49">
        <f>D16*7</f>
        <v>8.6310000000000002</v>
      </c>
      <c r="F16" s="49">
        <v>0</v>
      </c>
      <c r="G16" s="49">
        <v>0</v>
      </c>
      <c r="H16" s="49"/>
      <c r="I16" s="49"/>
      <c r="J16" s="49"/>
      <c r="K16" s="49"/>
      <c r="L16" s="49"/>
      <c r="M16" s="49">
        <v>0</v>
      </c>
      <c r="N16" s="49">
        <v>-8.6280000000000001</v>
      </c>
      <c r="O16" s="49">
        <v>-100</v>
      </c>
    </row>
    <row r="17" spans="1:15" s="26" customFormat="1" x14ac:dyDescent="0.25">
      <c r="A17" s="51">
        <v>11</v>
      </c>
      <c r="B17" s="49" t="s">
        <v>220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/>
      <c r="I17" s="49"/>
      <c r="J17" s="49"/>
      <c r="K17" s="49"/>
      <c r="L17" s="49"/>
      <c r="M17" s="49">
        <v>0</v>
      </c>
      <c r="N17" s="49">
        <v>0</v>
      </c>
      <c r="O17" s="49"/>
    </row>
    <row r="18" spans="1:15" s="56" customFormat="1" x14ac:dyDescent="0.25">
      <c r="A18" s="54">
        <v>12</v>
      </c>
      <c r="B18" s="57" t="s">
        <v>221</v>
      </c>
      <c r="C18" s="55"/>
      <c r="D18" s="55"/>
      <c r="E18" s="55"/>
      <c r="F18" s="55">
        <v>41.57</v>
      </c>
      <c r="G18" s="55"/>
      <c r="H18" s="55"/>
      <c r="I18" s="55"/>
      <c r="J18" s="55"/>
      <c r="K18" s="55"/>
      <c r="L18" s="55">
        <v>40.993000000000002</v>
      </c>
      <c r="M18" s="55">
        <v>82.563000000000002</v>
      </c>
      <c r="N18" s="55">
        <v>82.563000000000002</v>
      </c>
      <c r="O18" s="55"/>
    </row>
    <row r="19" spans="1:15" s="56" customFormat="1" x14ac:dyDescent="0.25">
      <c r="A19" s="54">
        <v>13</v>
      </c>
      <c r="B19" s="55" t="s">
        <v>222</v>
      </c>
      <c r="C19" s="55"/>
      <c r="D19" s="55"/>
      <c r="E19" s="55">
        <v>0</v>
      </c>
      <c r="F19" s="55"/>
      <c r="G19" s="55">
        <v>151.47499999999999</v>
      </c>
      <c r="H19" s="55">
        <v>60</v>
      </c>
      <c r="I19" s="55">
        <v>70</v>
      </c>
      <c r="J19" s="55">
        <v>145</v>
      </c>
      <c r="K19" s="55">
        <v>100</v>
      </c>
      <c r="L19" s="55">
        <v>100</v>
      </c>
      <c r="M19" s="55">
        <v>626.47500000000002</v>
      </c>
      <c r="N19" s="55">
        <v>628.47500000000002</v>
      </c>
      <c r="O19" s="55"/>
    </row>
    <row r="20" spans="1:15" s="26" customFormat="1" x14ac:dyDescent="0.25">
      <c r="A20" s="51">
        <v>14</v>
      </c>
      <c r="B20" s="49" t="s">
        <v>223</v>
      </c>
      <c r="C20" s="49"/>
      <c r="D20" s="49"/>
      <c r="E20" s="49"/>
      <c r="F20" s="49">
        <v>9.1150000000000002</v>
      </c>
      <c r="G20" s="49">
        <v>15.561999999999999</v>
      </c>
      <c r="H20" s="49">
        <v>15.561999999999999</v>
      </c>
      <c r="I20" s="49">
        <v>15.561</v>
      </c>
      <c r="J20" s="49"/>
      <c r="K20" s="49"/>
      <c r="L20" s="49"/>
      <c r="M20" s="49">
        <v>55.8</v>
      </c>
      <c r="N20" s="49">
        <v>55.8</v>
      </c>
      <c r="O20" s="49"/>
    </row>
    <row r="21" spans="1:15" s="26" customFormat="1" x14ac:dyDescent="0.25">
      <c r="A21" s="51">
        <v>15</v>
      </c>
      <c r="B21" s="49" t="s">
        <v>224</v>
      </c>
      <c r="C21" s="49">
        <v>4405.0420000000004</v>
      </c>
      <c r="D21" s="49">
        <v>367.08699999999999</v>
      </c>
      <c r="E21" s="49">
        <v>2569.6080000000002</v>
      </c>
      <c r="F21" s="49">
        <v>206.56899999999999</v>
      </c>
      <c r="G21" s="49">
        <v>344.322</v>
      </c>
      <c r="H21" s="49">
        <v>232.15199999999999</v>
      </c>
      <c r="I21" s="49">
        <v>111.669</v>
      </c>
      <c r="J21" s="49">
        <v>528.12400000000002</v>
      </c>
      <c r="K21" s="49">
        <v>273.53399999999999</v>
      </c>
      <c r="L21" s="49">
        <v>391.95</v>
      </c>
      <c r="M21" s="49">
        <v>2088.3200000000002</v>
      </c>
      <c r="N21" s="49">
        <v>-481.28800000000001</v>
      </c>
      <c r="O21" s="49">
        <v>-18.73</v>
      </c>
    </row>
    <row r="22" spans="1:15" s="26" customFormat="1" x14ac:dyDescent="0.25">
      <c r="A22" s="51">
        <v>16</v>
      </c>
      <c r="B22" s="49" t="s">
        <v>77</v>
      </c>
      <c r="C22" s="49"/>
      <c r="D22" s="49"/>
      <c r="E22" s="49"/>
      <c r="F22" s="49"/>
      <c r="G22" s="49">
        <v>1E-3</v>
      </c>
      <c r="H22" s="49">
        <v>1.458</v>
      </c>
      <c r="I22" s="49">
        <v>0.27400000000000002</v>
      </c>
      <c r="J22" s="49">
        <v>1.3939999999999999</v>
      </c>
      <c r="K22" s="49">
        <v>0.56100000000000005</v>
      </c>
      <c r="L22" s="49">
        <v>27.422999999999998</v>
      </c>
      <c r="M22" s="49">
        <v>31.111000000000001</v>
      </c>
      <c r="N22" s="49">
        <v>31.111000000000001</v>
      </c>
      <c r="O22" s="49"/>
    </row>
    <row r="23" spans="1:15" s="26" customFormat="1" x14ac:dyDescent="0.25">
      <c r="A23" s="51">
        <v>17</v>
      </c>
      <c r="B23" s="49" t="s">
        <v>225</v>
      </c>
      <c r="C23" s="49"/>
      <c r="D23" s="49"/>
      <c r="E23" s="49"/>
      <c r="F23" s="49">
        <v>2.9359999999999999</v>
      </c>
      <c r="G23" s="49">
        <v>4.7229999999999999</v>
      </c>
      <c r="H23" s="49">
        <v>2.3180000000000001</v>
      </c>
      <c r="I23" s="49">
        <v>2.1509999999999998</v>
      </c>
      <c r="J23" s="49">
        <v>10.234</v>
      </c>
      <c r="K23" s="49">
        <v>4.1660000000000004</v>
      </c>
      <c r="L23" s="49">
        <v>19.431000000000001</v>
      </c>
      <c r="M23" s="49">
        <v>45.959000000000003</v>
      </c>
      <c r="N23" s="49">
        <v>45.959000000000003</v>
      </c>
      <c r="O23" s="49"/>
    </row>
    <row r="24" spans="1:15" s="26" customFormat="1" x14ac:dyDescent="0.25">
      <c r="A24" s="51">
        <v>18</v>
      </c>
      <c r="B24" s="49" t="s">
        <v>226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</row>
    <row r="25" spans="1:15" s="26" customFormat="1" x14ac:dyDescent="0.25">
      <c r="A25" s="51">
        <v>19</v>
      </c>
      <c r="B25" s="49" t="s">
        <v>227</v>
      </c>
      <c r="C25" s="49"/>
      <c r="D25" s="49"/>
      <c r="E25" s="49"/>
      <c r="F25" s="49">
        <v>466.81900000000002</v>
      </c>
      <c r="G25" s="49"/>
      <c r="H25" s="49"/>
      <c r="I25" s="49"/>
      <c r="J25" s="49"/>
      <c r="K25" s="49"/>
      <c r="L25" s="49"/>
      <c r="M25" s="49">
        <v>466.81900000000002</v>
      </c>
      <c r="N25" s="49"/>
      <c r="O25" s="49"/>
    </row>
    <row r="26" spans="1:15" s="26" customFormat="1" x14ac:dyDescent="0.25">
      <c r="A26" s="51">
        <v>20</v>
      </c>
      <c r="B26" s="49" t="s">
        <v>228</v>
      </c>
      <c r="C26" s="49">
        <f>SUM(C21:C25)</f>
        <v>4405.0420000000004</v>
      </c>
      <c r="D26" s="49">
        <f t="shared" ref="D26:O26" si="0">SUM(D21:D25)</f>
        <v>367.08699999999999</v>
      </c>
      <c r="E26" s="49">
        <f t="shared" si="0"/>
        <v>2569.6080000000002</v>
      </c>
      <c r="F26" s="49">
        <f t="shared" si="0"/>
        <v>676.32400000000007</v>
      </c>
      <c r="G26" s="49">
        <f t="shared" si="0"/>
        <v>349.04599999999999</v>
      </c>
      <c r="H26" s="49">
        <f t="shared" si="0"/>
        <v>235.928</v>
      </c>
      <c r="I26" s="49">
        <f t="shared" si="0"/>
        <v>114.09399999999999</v>
      </c>
      <c r="J26" s="49">
        <f t="shared" si="0"/>
        <v>539.75200000000007</v>
      </c>
      <c r="K26" s="49">
        <f t="shared" si="0"/>
        <v>278.26099999999997</v>
      </c>
      <c r="L26" s="49">
        <f t="shared" si="0"/>
        <v>438.80399999999997</v>
      </c>
      <c r="M26" s="49">
        <f t="shared" si="0"/>
        <v>2632.2089999999998</v>
      </c>
      <c r="N26" s="49">
        <f t="shared" si="0"/>
        <v>-404.21800000000002</v>
      </c>
      <c r="O26" s="49">
        <f t="shared" si="0"/>
        <v>-18.73</v>
      </c>
    </row>
    <row r="27" spans="1:15" s="26" customFormat="1" x14ac:dyDescent="0.25">
      <c r="A27" s="51">
        <v>21</v>
      </c>
      <c r="B27" s="49" t="s">
        <v>229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</row>
    <row r="28" spans="1:15" s="26" customFormat="1" x14ac:dyDescent="0.25">
      <c r="A28" s="51">
        <v>22</v>
      </c>
      <c r="B28" s="49" t="s">
        <v>230</v>
      </c>
      <c r="C28" s="49">
        <v>64.024000000000001</v>
      </c>
      <c r="D28" s="49">
        <v>5.335</v>
      </c>
      <c r="E28" s="49">
        <v>37.347000000000001</v>
      </c>
      <c r="F28" s="49">
        <v>3.4209999999999998</v>
      </c>
      <c r="G28" s="49">
        <v>6.8070000000000004</v>
      </c>
      <c r="H28" s="49"/>
      <c r="I28" s="49"/>
      <c r="J28" s="49"/>
      <c r="K28" s="49"/>
      <c r="L28" s="49"/>
      <c r="M28" s="49">
        <v>10.228</v>
      </c>
      <c r="N28" s="49">
        <v>27.119</v>
      </c>
      <c r="O28" s="49">
        <v>72.614000000000004</v>
      </c>
    </row>
    <row r="29" spans="1:15" s="26" customFormat="1" x14ac:dyDescent="0.25">
      <c r="A29" s="51">
        <v>23</v>
      </c>
      <c r="B29" s="49" t="s">
        <v>231</v>
      </c>
      <c r="C29" s="49">
        <v>100</v>
      </c>
      <c r="D29" s="49">
        <v>8.3330000000000002</v>
      </c>
      <c r="E29" s="49">
        <v>58.332999999999998</v>
      </c>
      <c r="F29" s="49"/>
      <c r="G29" s="49">
        <v>10.833</v>
      </c>
      <c r="H29" s="49"/>
      <c r="I29" s="49"/>
      <c r="J29" s="49"/>
      <c r="K29" s="49"/>
      <c r="L29" s="49"/>
      <c r="M29" s="49">
        <v>10.833</v>
      </c>
      <c r="N29" s="49">
        <v>47.5</v>
      </c>
      <c r="O29" s="49">
        <v>81.429000000000002</v>
      </c>
    </row>
    <row r="30" spans="1:15" s="26" customFormat="1" x14ac:dyDescent="0.25">
      <c r="A30" s="51">
        <v>24</v>
      </c>
      <c r="B30" s="49" t="s">
        <v>232</v>
      </c>
      <c r="C30" s="49">
        <v>95.188999999999993</v>
      </c>
      <c r="D30" s="49">
        <v>7.9320000000000004</v>
      </c>
      <c r="E30" s="49">
        <v>55.527000000000001</v>
      </c>
      <c r="F30" s="49">
        <v>6.4260000000000002</v>
      </c>
      <c r="G30" s="49">
        <v>8.984</v>
      </c>
      <c r="H30" s="49"/>
      <c r="I30" s="49"/>
      <c r="J30" s="49"/>
      <c r="K30" s="49"/>
      <c r="L30" s="49"/>
      <c r="M30" s="49">
        <v>15.41</v>
      </c>
      <c r="N30" s="49">
        <v>40.116999999999997</v>
      </c>
      <c r="O30" s="49">
        <v>72.248000000000005</v>
      </c>
    </row>
    <row r="31" spans="1:15" s="26" customFormat="1" x14ac:dyDescent="0.25">
      <c r="A31" s="51">
        <v>25</v>
      </c>
      <c r="B31" s="49" t="s">
        <v>233</v>
      </c>
      <c r="C31" s="49">
        <v>45</v>
      </c>
      <c r="D31" s="49">
        <v>3.75</v>
      </c>
      <c r="E31" s="49">
        <v>26.25</v>
      </c>
      <c r="F31" s="49">
        <v>3.75</v>
      </c>
      <c r="G31" s="49">
        <v>3.75</v>
      </c>
      <c r="H31" s="49"/>
      <c r="I31" s="49"/>
      <c r="J31" s="49"/>
      <c r="K31" s="49"/>
      <c r="L31" s="49"/>
      <c r="M31" s="49">
        <v>7.5</v>
      </c>
      <c r="N31" s="49">
        <v>18.75</v>
      </c>
      <c r="O31" s="49">
        <v>71.429000000000002</v>
      </c>
    </row>
    <row r="32" spans="1:15" s="26" customFormat="1" x14ac:dyDescent="0.25">
      <c r="A32" s="51">
        <v>26</v>
      </c>
      <c r="B32" s="49" t="s">
        <v>234</v>
      </c>
      <c r="C32" s="49">
        <v>125</v>
      </c>
      <c r="D32" s="49">
        <v>10.417</v>
      </c>
      <c r="E32" s="49">
        <v>72.917000000000002</v>
      </c>
      <c r="F32" s="49">
        <v>9.5830000000000002</v>
      </c>
      <c r="G32" s="49">
        <v>9.5830000000000002</v>
      </c>
      <c r="H32" s="49"/>
      <c r="I32" s="49"/>
      <c r="J32" s="49"/>
      <c r="K32" s="49"/>
      <c r="L32" s="49"/>
      <c r="M32" s="49">
        <v>19.166</v>
      </c>
      <c r="N32" s="49">
        <v>53.750999999999998</v>
      </c>
      <c r="O32" s="49">
        <v>73.715000000000003</v>
      </c>
    </row>
    <row r="33" spans="1:15" s="26" customFormat="1" x14ac:dyDescent="0.25">
      <c r="A33" s="51">
        <v>27</v>
      </c>
      <c r="B33" s="49" t="s">
        <v>235</v>
      </c>
      <c r="C33" s="49">
        <v>4</v>
      </c>
      <c r="D33" s="49">
        <v>0.33300000000000002</v>
      </c>
      <c r="E33" s="49">
        <v>2.3330000000000002</v>
      </c>
      <c r="F33" s="49">
        <v>0.16700000000000001</v>
      </c>
      <c r="G33" s="49">
        <v>0.5</v>
      </c>
      <c r="H33" s="49"/>
      <c r="I33" s="49"/>
      <c r="J33" s="49"/>
      <c r="K33" s="49"/>
      <c r="L33" s="49"/>
      <c r="M33" s="49">
        <v>0.66700000000000004</v>
      </c>
      <c r="N33" s="49">
        <v>1.6659999999999999</v>
      </c>
      <c r="O33" s="49">
        <v>71.414000000000001</v>
      </c>
    </row>
    <row r="34" spans="1:15" s="26" customFormat="1" x14ac:dyDescent="0.25">
      <c r="A34" s="51">
        <v>28</v>
      </c>
      <c r="B34" s="49" t="s">
        <v>236</v>
      </c>
      <c r="C34" s="49">
        <v>1.2</v>
      </c>
      <c r="D34" s="49">
        <v>0.1</v>
      </c>
      <c r="E34" s="49">
        <v>0.7</v>
      </c>
      <c r="F34" s="49">
        <v>0.1</v>
      </c>
      <c r="G34" s="49">
        <v>9.9000000000000005E-2</v>
      </c>
      <c r="H34" s="49"/>
      <c r="I34" s="49"/>
      <c r="J34" s="49"/>
      <c r="K34" s="49"/>
      <c r="L34" s="49"/>
      <c r="M34" s="49">
        <v>0.19900000000000001</v>
      </c>
      <c r="N34" s="49">
        <v>0.501</v>
      </c>
      <c r="O34" s="49">
        <v>71.570999999999998</v>
      </c>
    </row>
    <row r="35" spans="1:15" s="26" customFormat="1" x14ac:dyDescent="0.25">
      <c r="A35" s="51">
        <v>29</v>
      </c>
      <c r="B35" s="49" t="s">
        <v>114</v>
      </c>
      <c r="C35" s="49">
        <v>434.41300000000001</v>
      </c>
      <c r="D35" s="49">
        <v>36.201000000000001</v>
      </c>
      <c r="E35" s="49">
        <v>253.40799999999999</v>
      </c>
      <c r="F35" s="49">
        <v>23.446999999999999</v>
      </c>
      <c r="G35" s="49">
        <v>40.555999999999997</v>
      </c>
      <c r="H35" s="49">
        <v>34.917999999999999</v>
      </c>
      <c r="I35" s="49">
        <v>34.917999999999999</v>
      </c>
      <c r="J35" s="49">
        <v>34.817999999999998</v>
      </c>
      <c r="K35" s="49">
        <v>40.362000000000002</v>
      </c>
      <c r="L35" s="49">
        <v>42.222999999999999</v>
      </c>
      <c r="M35" s="49">
        <v>251.24199999999999</v>
      </c>
      <c r="N35" s="49">
        <v>2.1659999999999999</v>
      </c>
      <c r="O35" s="49">
        <v>0.85499999999999998</v>
      </c>
    </row>
    <row r="36" spans="1:15" s="26" customFormat="1" x14ac:dyDescent="0.25">
      <c r="A36" s="51">
        <v>30</v>
      </c>
      <c r="B36" s="49" t="s">
        <v>237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</row>
    <row r="37" spans="1:15" s="26" customFormat="1" x14ac:dyDescent="0.25">
      <c r="A37" s="51">
        <v>31</v>
      </c>
      <c r="B37" s="49" t="s">
        <v>238</v>
      </c>
      <c r="C37" s="49">
        <v>1468.002</v>
      </c>
      <c r="D37" s="49">
        <v>124</v>
      </c>
      <c r="E37" s="49">
        <v>868.00099999999998</v>
      </c>
      <c r="F37" s="49">
        <v>265.01499999999999</v>
      </c>
      <c r="G37" s="49">
        <v>146.59100000000001</v>
      </c>
      <c r="H37" s="49">
        <v>172.303</v>
      </c>
      <c r="I37" s="49">
        <v>111.815</v>
      </c>
      <c r="J37" s="49">
        <v>101.277</v>
      </c>
      <c r="K37" s="49">
        <v>74.94</v>
      </c>
      <c r="L37" s="49">
        <v>268.14999999999998</v>
      </c>
      <c r="M37" s="49">
        <v>1140.0909999999999</v>
      </c>
      <c r="N37" s="49">
        <v>-272.08999999999997</v>
      </c>
      <c r="O37" s="49">
        <v>-31.347000000000001</v>
      </c>
    </row>
    <row r="38" spans="1:15" s="26" customFormat="1" x14ac:dyDescent="0.25">
      <c r="A38" s="51">
        <v>32</v>
      </c>
      <c r="B38" s="49" t="s">
        <v>239</v>
      </c>
      <c r="C38" s="49">
        <v>175.88300000000001</v>
      </c>
      <c r="D38" s="49">
        <v>14.657</v>
      </c>
      <c r="E38" s="49">
        <v>102.598</v>
      </c>
      <c r="F38" s="49">
        <v>9.1150000000000002</v>
      </c>
      <c r="G38" s="49">
        <v>15.561999999999999</v>
      </c>
      <c r="H38" s="49">
        <v>15.561999999999999</v>
      </c>
      <c r="I38" s="49">
        <v>15.561</v>
      </c>
      <c r="J38" s="49"/>
      <c r="K38" s="49"/>
      <c r="L38" s="49"/>
      <c r="M38" s="49">
        <v>55.8</v>
      </c>
      <c r="N38" s="49">
        <v>46.798000000000002</v>
      </c>
      <c r="O38" s="49">
        <v>45.613</v>
      </c>
    </row>
    <row r="39" spans="1:15" s="26" customFormat="1" x14ac:dyDescent="0.25">
      <c r="A39" s="51">
        <v>33</v>
      </c>
      <c r="B39" s="49" t="s">
        <v>240</v>
      </c>
      <c r="C39" s="49">
        <v>1663.885</v>
      </c>
      <c r="D39" s="49">
        <v>138.65700000000001</v>
      </c>
      <c r="E39" s="49">
        <v>970.6</v>
      </c>
      <c r="F39" s="49">
        <v>274.13</v>
      </c>
      <c r="G39" s="49">
        <v>162.15299999999999</v>
      </c>
      <c r="H39" s="49">
        <v>187.86500000000001</v>
      </c>
      <c r="I39" s="49">
        <v>127.376</v>
      </c>
      <c r="J39" s="49">
        <v>101.277</v>
      </c>
      <c r="K39" s="49">
        <v>74.94</v>
      </c>
      <c r="L39" s="49">
        <v>268.14999999999998</v>
      </c>
      <c r="M39" s="49">
        <v>1195.8910000000001</v>
      </c>
      <c r="N39" s="49">
        <v>-225.291</v>
      </c>
      <c r="O39" s="49">
        <v>-23.212</v>
      </c>
    </row>
    <row r="40" spans="1:15" s="26" customFormat="1" x14ac:dyDescent="0.25">
      <c r="A40" s="51">
        <v>34</v>
      </c>
      <c r="B40" s="49" t="s">
        <v>241</v>
      </c>
      <c r="C40" s="49">
        <v>350</v>
      </c>
      <c r="D40" s="49">
        <v>29.167000000000002</v>
      </c>
      <c r="E40" s="49">
        <v>204.167</v>
      </c>
      <c r="F40" s="49"/>
      <c r="G40" s="49"/>
      <c r="H40" s="49"/>
      <c r="I40" s="49"/>
      <c r="J40" s="49"/>
      <c r="K40" s="49"/>
      <c r="L40" s="49"/>
      <c r="M40" s="49"/>
      <c r="N40" s="49">
        <v>204.167</v>
      </c>
      <c r="O40" s="49"/>
    </row>
    <row r="41" spans="1:15" s="26" customFormat="1" x14ac:dyDescent="0.25">
      <c r="A41" s="51">
        <v>35</v>
      </c>
      <c r="B41" s="49" t="s">
        <v>242</v>
      </c>
      <c r="C41" s="49">
        <v>177.48</v>
      </c>
      <c r="D41" s="49">
        <v>14.788</v>
      </c>
      <c r="E41" s="49">
        <v>103.518</v>
      </c>
      <c r="F41" s="49"/>
      <c r="G41" s="49"/>
      <c r="H41" s="49"/>
      <c r="I41" s="49"/>
      <c r="J41" s="49"/>
      <c r="K41" s="49"/>
      <c r="L41" s="49"/>
      <c r="M41" s="49"/>
      <c r="N41" s="49">
        <v>103.518</v>
      </c>
      <c r="O41" s="49">
        <v>100</v>
      </c>
    </row>
    <row r="42" spans="1:15" s="26" customFormat="1" x14ac:dyDescent="0.25">
      <c r="A42" s="51">
        <v>36</v>
      </c>
      <c r="B42" s="49" t="s">
        <v>243</v>
      </c>
      <c r="C42" s="49">
        <v>2191.3449999999998</v>
      </c>
      <c r="D42" s="49">
        <v>182.61199999999999</v>
      </c>
      <c r="E42" s="49">
        <v>1278.2850000000001</v>
      </c>
      <c r="F42" s="49">
        <v>274.13</v>
      </c>
      <c r="G42" s="49">
        <v>162.15299999999999</v>
      </c>
      <c r="H42" s="49">
        <v>187.86500000000001</v>
      </c>
      <c r="I42" s="49">
        <v>127.376</v>
      </c>
      <c r="J42" s="49">
        <v>101.277</v>
      </c>
      <c r="K42" s="49">
        <v>74.94</v>
      </c>
      <c r="L42" s="49">
        <v>268.14999999999998</v>
      </c>
      <c r="M42" s="49">
        <v>1195.8910000000001</v>
      </c>
      <c r="N42" s="49">
        <v>82.394000000000005</v>
      </c>
      <c r="O42" s="49">
        <v>6.4459999999999997</v>
      </c>
    </row>
    <row r="43" spans="1:15" s="26" customFormat="1" x14ac:dyDescent="0.25">
      <c r="A43" s="51">
        <v>37</v>
      </c>
      <c r="B43" s="49" t="s">
        <v>244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</row>
    <row r="44" spans="1:15" s="26" customFormat="1" x14ac:dyDescent="0.25">
      <c r="A44" s="51">
        <v>38</v>
      </c>
      <c r="B44" s="49" t="s">
        <v>162</v>
      </c>
      <c r="C44" s="49">
        <v>1884.069</v>
      </c>
      <c r="D44" s="49">
        <v>157.006</v>
      </c>
      <c r="E44" s="49">
        <v>1099.04</v>
      </c>
      <c r="F44" s="49">
        <v>53.475999999999999</v>
      </c>
      <c r="G44" s="49">
        <v>126.363</v>
      </c>
      <c r="H44" s="49">
        <v>150.49100000000001</v>
      </c>
      <c r="I44" s="49">
        <v>31.658000000000001</v>
      </c>
      <c r="J44" s="49">
        <v>251.91300000000001</v>
      </c>
      <c r="K44" s="49">
        <v>109.986</v>
      </c>
      <c r="L44" s="49">
        <v>48.140999999999998</v>
      </c>
      <c r="M44" s="49">
        <v>772.02800000000002</v>
      </c>
      <c r="N44" s="49">
        <v>327.012</v>
      </c>
      <c r="O44" s="49">
        <v>29.754000000000001</v>
      </c>
    </row>
    <row r="45" spans="1:15" s="56" customFormat="1" x14ac:dyDescent="0.25">
      <c r="A45" s="54">
        <v>39</v>
      </c>
      <c r="B45" s="55" t="s">
        <v>245</v>
      </c>
      <c r="C45" s="55">
        <v>281.60899999999998</v>
      </c>
      <c r="D45" s="55">
        <v>23.466999999999999</v>
      </c>
      <c r="E45" s="55">
        <v>164.27199999999999</v>
      </c>
      <c r="F45" s="55">
        <v>15.494</v>
      </c>
      <c r="G45" s="55">
        <v>15.481999999999999</v>
      </c>
      <c r="H45" s="55">
        <v>26.702999999999999</v>
      </c>
      <c r="I45" s="55">
        <v>42.787999999999997</v>
      </c>
      <c r="J45" s="55">
        <v>19.884</v>
      </c>
      <c r="K45" s="55">
        <v>22.923999999999999</v>
      </c>
      <c r="L45" s="55">
        <v>15.945</v>
      </c>
      <c r="M45" s="55">
        <v>159.22</v>
      </c>
      <c r="N45" s="55">
        <v>5.0519999999999996</v>
      </c>
      <c r="O45" s="55">
        <v>3.0750000000000002</v>
      </c>
    </row>
    <row r="46" spans="1:15" s="26" customFormat="1" x14ac:dyDescent="0.25">
      <c r="A46" s="51">
        <v>40</v>
      </c>
      <c r="B46" s="49" t="s">
        <v>246</v>
      </c>
      <c r="C46" s="49">
        <v>219.84200000000001</v>
      </c>
      <c r="D46" s="49">
        <v>18.32</v>
      </c>
      <c r="E46" s="49">
        <v>128.24100000000001</v>
      </c>
      <c r="F46" s="49">
        <v>5.2489999999999997</v>
      </c>
      <c r="G46" s="49">
        <v>15.986000000000001</v>
      </c>
      <c r="H46" s="49">
        <v>17.712</v>
      </c>
      <c r="I46" s="49">
        <v>15.324</v>
      </c>
      <c r="J46" s="49">
        <v>1.734</v>
      </c>
      <c r="K46" s="49">
        <v>18.545000000000002</v>
      </c>
      <c r="L46" s="49">
        <v>25.725000000000001</v>
      </c>
      <c r="M46" s="49">
        <v>100.27500000000001</v>
      </c>
      <c r="N46" s="49">
        <v>27.966000000000001</v>
      </c>
      <c r="O46" s="49">
        <v>21.806999999999999</v>
      </c>
    </row>
    <row r="47" spans="1:15" s="56" customFormat="1" x14ac:dyDescent="0.25">
      <c r="A47" s="54">
        <v>41</v>
      </c>
      <c r="B47" s="55" t="s">
        <v>247</v>
      </c>
      <c r="C47" s="55">
        <v>215.4</v>
      </c>
      <c r="D47" s="55">
        <v>17.95</v>
      </c>
      <c r="E47" s="55">
        <v>125.65</v>
      </c>
      <c r="F47" s="55">
        <v>12.664</v>
      </c>
      <c r="G47" s="55">
        <v>0.71899999999999997</v>
      </c>
      <c r="H47" s="55">
        <v>196.499</v>
      </c>
      <c r="I47" s="55">
        <v>11.416</v>
      </c>
      <c r="J47" s="55">
        <v>36.433999999999997</v>
      </c>
      <c r="K47" s="55">
        <v>123.611</v>
      </c>
      <c r="L47" s="55">
        <v>159.84899999999999</v>
      </c>
      <c r="M47" s="55">
        <v>541.19200000000001</v>
      </c>
      <c r="N47" s="55">
        <v>-415542</v>
      </c>
      <c r="O47" s="55">
        <v>-330.714</v>
      </c>
    </row>
    <row r="48" spans="1:15" s="26" customFormat="1" x14ac:dyDescent="0.25">
      <c r="A48" s="51">
        <v>42</v>
      </c>
      <c r="B48" s="49" t="s">
        <v>248</v>
      </c>
      <c r="C48" s="49">
        <v>40</v>
      </c>
      <c r="D48" s="49">
        <v>3.3330000000000002</v>
      </c>
      <c r="E48" s="49">
        <v>23.332999999999998</v>
      </c>
      <c r="F48" s="49"/>
      <c r="G48" s="49"/>
      <c r="H48" s="49"/>
      <c r="I48" s="49"/>
      <c r="J48" s="49"/>
      <c r="K48" s="49"/>
      <c r="L48" s="49"/>
      <c r="M48" s="49"/>
      <c r="N48" s="49">
        <v>23.332999999999998</v>
      </c>
      <c r="O48" s="49">
        <v>100</v>
      </c>
    </row>
    <row r="49" spans="1:15" s="26" customFormat="1" x14ac:dyDescent="0.25">
      <c r="A49" s="51">
        <v>43</v>
      </c>
      <c r="B49" s="49" t="s">
        <v>114</v>
      </c>
      <c r="C49" s="49">
        <v>2640.92</v>
      </c>
      <c r="D49" s="49">
        <v>220.077</v>
      </c>
      <c r="E49" s="49">
        <v>1540.537</v>
      </c>
      <c r="F49" s="49">
        <v>86.882999999999996</v>
      </c>
      <c r="G49" s="49">
        <v>158.55000000000001</v>
      </c>
      <c r="H49" s="49">
        <v>391.40499999999997</v>
      </c>
      <c r="I49" s="49">
        <v>101.18600000000001</v>
      </c>
      <c r="J49" s="49">
        <v>309.96499999999997</v>
      </c>
      <c r="K49" s="49">
        <v>275.06599999999997</v>
      </c>
      <c r="L49" s="49">
        <v>249.66</v>
      </c>
      <c r="M49" s="49">
        <v>1572.7149999999999</v>
      </c>
      <c r="N49" s="49">
        <v>-32.177999999999997</v>
      </c>
      <c r="O49" s="49">
        <v>-2.089</v>
      </c>
    </row>
    <row r="50" spans="1:15" s="26" customFormat="1" x14ac:dyDescent="0.25">
      <c r="A50" s="51">
        <v>44</v>
      </c>
      <c r="B50" s="49" t="s">
        <v>249</v>
      </c>
      <c r="C50" s="49">
        <v>5266.6779999999999</v>
      </c>
      <c r="D50" s="49">
        <v>438.89</v>
      </c>
      <c r="E50" s="49">
        <v>3072.2289999999998</v>
      </c>
      <c r="F50" s="49">
        <v>384.46</v>
      </c>
      <c r="G50" s="49">
        <v>361.25900000000001</v>
      </c>
      <c r="H50" s="49">
        <v>614.18799999999999</v>
      </c>
      <c r="I50" s="49">
        <v>263.48</v>
      </c>
      <c r="J50" s="49">
        <v>446.06</v>
      </c>
      <c r="K50" s="49">
        <v>390.36799999999999</v>
      </c>
      <c r="L50" s="49">
        <v>560.03300000000002</v>
      </c>
      <c r="M50" s="49">
        <v>3019.848</v>
      </c>
      <c r="N50" s="49">
        <v>52.381</v>
      </c>
      <c r="O50" s="49">
        <v>1.7050000000000001</v>
      </c>
    </row>
    <row r="51" spans="1:15" s="26" customFormat="1" x14ac:dyDescent="0.25">
      <c r="A51" s="51">
        <v>45</v>
      </c>
      <c r="B51" s="49" t="s">
        <v>250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</row>
    <row r="52" spans="1:15" s="26" customFormat="1" x14ac:dyDescent="0.25">
      <c r="A52" s="51">
        <v>46</v>
      </c>
      <c r="B52" s="49" t="s">
        <v>251</v>
      </c>
      <c r="C52" s="49">
        <v>5266.6779999999999</v>
      </c>
      <c r="D52" s="49">
        <v>438.89</v>
      </c>
      <c r="E52" s="49">
        <v>3072.2289999999998</v>
      </c>
      <c r="F52" s="49">
        <v>384.46</v>
      </c>
      <c r="G52" s="49">
        <v>361.25900000000001</v>
      </c>
      <c r="H52" s="49">
        <v>614.18799999999999</v>
      </c>
      <c r="I52" s="49">
        <v>263.48</v>
      </c>
      <c r="J52" s="49">
        <v>446.06</v>
      </c>
      <c r="K52" s="49">
        <v>390.36799999999999</v>
      </c>
      <c r="L52" s="49">
        <v>560.03300000000002</v>
      </c>
      <c r="M52" s="49">
        <v>3019.848</v>
      </c>
      <c r="N52" s="49">
        <v>52.381</v>
      </c>
      <c r="O52" s="49">
        <v>1.7050000000000001</v>
      </c>
    </row>
    <row r="53" spans="1:15" s="26" customFormat="1" x14ac:dyDescent="0.25">
      <c r="A53" s="51">
        <v>47</v>
      </c>
      <c r="B53" s="49" t="s">
        <v>252</v>
      </c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</row>
    <row r="54" spans="1:15" s="26" customFormat="1" x14ac:dyDescent="0.25">
      <c r="A54" s="51">
        <v>48</v>
      </c>
      <c r="B54" s="49" t="s">
        <v>253</v>
      </c>
      <c r="C54" s="49">
        <v>1500</v>
      </c>
      <c r="D54" s="49">
        <v>12.5</v>
      </c>
      <c r="E54" s="49">
        <v>87.5</v>
      </c>
      <c r="F54" s="49"/>
      <c r="G54" s="49"/>
      <c r="H54" s="49"/>
      <c r="I54" s="49"/>
      <c r="J54" s="49"/>
      <c r="K54" s="49"/>
      <c r="L54" s="49"/>
      <c r="M54" s="49"/>
      <c r="N54" s="49">
        <v>87.5</v>
      </c>
      <c r="O54" s="49"/>
    </row>
    <row r="55" spans="1:15" s="26" customFormat="1" x14ac:dyDescent="0.25">
      <c r="A55" s="51">
        <v>49</v>
      </c>
      <c r="B55" s="49" t="s">
        <v>254</v>
      </c>
      <c r="C55" s="49">
        <v>2024.4970000000001</v>
      </c>
      <c r="D55" s="49">
        <v>168.708</v>
      </c>
      <c r="E55" s="49">
        <v>1180.9570000000001</v>
      </c>
      <c r="F55" s="49"/>
      <c r="G55" s="49"/>
      <c r="H55" s="49"/>
      <c r="I55" s="49"/>
      <c r="J55" s="49"/>
      <c r="K55" s="49"/>
      <c r="L55" s="49"/>
      <c r="M55" s="49"/>
      <c r="N55" s="49">
        <v>1180.9570000000001</v>
      </c>
      <c r="O55" s="49">
        <v>100</v>
      </c>
    </row>
    <row r="56" spans="1:15" s="26" customFormat="1" x14ac:dyDescent="0.25">
      <c r="A56" s="51">
        <v>50</v>
      </c>
      <c r="B56" s="49" t="s">
        <v>255</v>
      </c>
      <c r="C56" s="49">
        <v>7441.1750000000002</v>
      </c>
      <c r="D56" s="49">
        <v>620.09799999999996</v>
      </c>
      <c r="E56" s="49">
        <v>4340.6850000000004</v>
      </c>
      <c r="F56" s="49">
        <v>384.46</v>
      </c>
      <c r="G56" s="49">
        <v>361.25900000000001</v>
      </c>
      <c r="H56" s="49">
        <v>614.18799999999999</v>
      </c>
      <c r="I56" s="49">
        <v>263.48</v>
      </c>
      <c r="J56" s="49">
        <v>446.06</v>
      </c>
      <c r="K56" s="49">
        <v>390.36799999999999</v>
      </c>
      <c r="L56" s="49">
        <v>560.03300000000002</v>
      </c>
      <c r="M56" s="49">
        <v>3019.848</v>
      </c>
      <c r="N56" s="49">
        <v>1320.837</v>
      </c>
      <c r="O56" s="49">
        <v>30.428999999999998</v>
      </c>
    </row>
    <row r="57" spans="1:15" s="26" customFormat="1" x14ac:dyDescent="0.25">
      <c r="A57" s="51">
        <v>51</v>
      </c>
      <c r="B57" s="49" t="s">
        <v>256</v>
      </c>
      <c r="C57" s="49"/>
      <c r="D57" s="49"/>
      <c r="E57" s="49"/>
      <c r="F57" s="49">
        <v>1.5660000000000001</v>
      </c>
      <c r="G57" s="49">
        <v>2.5259999999999998</v>
      </c>
      <c r="H57" s="49">
        <v>12.593999999999999</v>
      </c>
      <c r="I57" s="49">
        <v>0.112</v>
      </c>
      <c r="J57" s="49">
        <v>0.19</v>
      </c>
      <c r="K57" s="49">
        <v>1.4E-2</v>
      </c>
      <c r="L57" s="49"/>
      <c r="M57" s="49">
        <v>17.001999999999999</v>
      </c>
      <c r="N57" s="49">
        <v>-17.001999999999999</v>
      </c>
      <c r="O57" s="49"/>
    </row>
    <row r="58" spans="1:15" s="26" customFormat="1" x14ac:dyDescent="0.25">
      <c r="A58" s="51">
        <v>52</v>
      </c>
      <c r="B58" s="49" t="s">
        <v>257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</row>
    <row r="59" spans="1:15" s="56" customFormat="1" x14ac:dyDescent="0.25">
      <c r="A59" s="54">
        <v>53</v>
      </c>
      <c r="B59" s="57" t="s">
        <v>221</v>
      </c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</row>
    <row r="60" spans="1:15" s="26" customFormat="1" x14ac:dyDescent="0.25">
      <c r="A60" s="51">
        <v>54</v>
      </c>
      <c r="B60" s="49" t="s">
        <v>226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</row>
    <row r="61" spans="1:15" s="26" customFormat="1" x14ac:dyDescent="0.25">
      <c r="A61" s="51">
        <v>55</v>
      </c>
      <c r="B61" s="49" t="s">
        <v>258</v>
      </c>
      <c r="C61" s="49">
        <v>0</v>
      </c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</row>
    <row r="62" spans="1:15" s="56" customFormat="1" x14ac:dyDescent="0.25">
      <c r="A62" s="54">
        <v>56</v>
      </c>
      <c r="B62" s="55" t="s">
        <v>259</v>
      </c>
      <c r="C62" s="55"/>
      <c r="D62" s="55"/>
      <c r="E62" s="55"/>
      <c r="F62" s="55">
        <v>34.576999999999998</v>
      </c>
      <c r="G62" s="55">
        <v>12.375999999999999</v>
      </c>
      <c r="H62" s="55">
        <v>41.38</v>
      </c>
      <c r="I62" s="55">
        <v>7.9710000000000001</v>
      </c>
      <c r="J62" s="55"/>
      <c r="K62" s="55"/>
      <c r="L62" s="55"/>
      <c r="M62" s="55">
        <v>96.304000000000002</v>
      </c>
      <c r="N62" s="55"/>
      <c r="O62" s="55"/>
    </row>
    <row r="63" spans="1:15" s="26" customFormat="1" x14ac:dyDescent="0.25">
      <c r="A63" s="51">
        <v>57</v>
      </c>
      <c r="B63" s="49" t="s">
        <v>260</v>
      </c>
      <c r="C63" s="49">
        <v>7441.1750000000002</v>
      </c>
      <c r="D63" s="49">
        <v>620.09799999999996</v>
      </c>
      <c r="E63" s="49">
        <v>4340.6850000000004</v>
      </c>
      <c r="F63" s="49">
        <v>420.60300000000001</v>
      </c>
      <c r="G63" s="49">
        <v>376.161</v>
      </c>
      <c r="H63" s="49">
        <v>668.16200000000003</v>
      </c>
      <c r="I63" s="49">
        <v>271.56299999999999</v>
      </c>
      <c r="J63" s="49">
        <v>446.25</v>
      </c>
      <c r="K63" s="49">
        <v>390.38200000000001</v>
      </c>
      <c r="L63" s="49">
        <v>560.03300000000002</v>
      </c>
      <c r="M63" s="49">
        <v>3133.154</v>
      </c>
      <c r="N63" s="49">
        <v>1207.5309999999999</v>
      </c>
      <c r="O63" s="49">
        <v>27.818999999999999</v>
      </c>
    </row>
    <row r="64" spans="1:15" s="26" customFormat="1" x14ac:dyDescent="0.25">
      <c r="A64" s="51">
        <v>58</v>
      </c>
      <c r="B64" s="49" t="s">
        <v>261</v>
      </c>
      <c r="C64" s="49">
        <v>-3036.1329999999998</v>
      </c>
      <c r="D64" s="49">
        <v>-253.011</v>
      </c>
      <c r="E64" s="49">
        <v>-1771.078</v>
      </c>
      <c r="F64" s="49">
        <v>255.721</v>
      </c>
      <c r="G64" s="49">
        <v>-27.114999999999998</v>
      </c>
      <c r="H64" s="49">
        <v>-432.23399999999998</v>
      </c>
      <c r="I64" s="49">
        <v>-157.46899999999999</v>
      </c>
      <c r="J64" s="49">
        <v>93.501999999999995</v>
      </c>
      <c r="K64" s="49">
        <v>-112.121</v>
      </c>
      <c r="L64" s="49">
        <v>-121.229</v>
      </c>
      <c r="M64" s="71">
        <v>-967.76400000000001</v>
      </c>
      <c r="N64" s="49">
        <v>-1611.749</v>
      </c>
      <c r="O64" s="49">
        <v>91.004000000000005</v>
      </c>
    </row>
    <row r="65" spans="1:15" s="26" customFormat="1" x14ac:dyDescent="0.25">
      <c r="A65" s="51">
        <v>59</v>
      </c>
      <c r="B65" s="49" t="s">
        <v>262</v>
      </c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</row>
    <row r="66" spans="1:15" s="26" customFormat="1" x14ac:dyDescent="0.25">
      <c r="A66" s="51">
        <v>60</v>
      </c>
      <c r="B66" s="49" t="s">
        <v>263</v>
      </c>
      <c r="C66" s="49">
        <v>10</v>
      </c>
      <c r="D66" s="49">
        <v>0.83299999999999996</v>
      </c>
      <c r="E66" s="49">
        <v>5.8330000000000002</v>
      </c>
      <c r="F66" s="49"/>
      <c r="G66" s="49"/>
      <c r="H66" s="49"/>
      <c r="I66" s="49"/>
      <c r="J66" s="49"/>
      <c r="K66" s="49"/>
      <c r="L66" s="49"/>
      <c r="M66" s="49"/>
      <c r="N66" s="49">
        <v>-5.8330000000000002</v>
      </c>
      <c r="O66" s="49">
        <v>-100</v>
      </c>
    </row>
    <row r="67" spans="1:15" s="26" customFormat="1" x14ac:dyDescent="0.25">
      <c r="A67" s="51">
        <v>61</v>
      </c>
      <c r="B67" s="49" t="s">
        <v>264</v>
      </c>
      <c r="C67" s="49">
        <v>114.298</v>
      </c>
      <c r="D67" s="49">
        <v>9.5250000000000004</v>
      </c>
      <c r="E67" s="49">
        <v>66.674000000000007</v>
      </c>
      <c r="F67" s="49"/>
      <c r="G67" s="49"/>
      <c r="H67" s="49"/>
      <c r="I67" s="49"/>
      <c r="J67" s="49"/>
      <c r="K67" s="49"/>
      <c r="L67" s="49"/>
      <c r="M67" s="49"/>
      <c r="N67" s="49">
        <v>-66.674000000000007</v>
      </c>
      <c r="O67" s="49">
        <v>-100</v>
      </c>
    </row>
    <row r="68" spans="1:15" s="56" customFormat="1" x14ac:dyDescent="0.25">
      <c r="A68" s="54">
        <v>62</v>
      </c>
      <c r="B68" s="55" t="s">
        <v>265</v>
      </c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</row>
    <row r="69" spans="1:15" s="26" customFormat="1" x14ac:dyDescent="0.25">
      <c r="A69" s="51">
        <v>63</v>
      </c>
      <c r="B69" s="49" t="s">
        <v>266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</row>
    <row r="70" spans="1:15" s="26" customFormat="1" x14ac:dyDescent="0.25">
      <c r="A70" s="51">
        <v>64</v>
      </c>
      <c r="B70" s="49" t="s">
        <v>267</v>
      </c>
      <c r="C70" s="49">
        <v>1067.5</v>
      </c>
      <c r="D70" s="49">
        <v>88.957999999999998</v>
      </c>
      <c r="E70" s="49">
        <v>622.70799999999997</v>
      </c>
      <c r="F70" s="49"/>
      <c r="G70" s="49"/>
      <c r="H70" s="49"/>
      <c r="I70" s="49"/>
      <c r="J70" s="49"/>
      <c r="K70" s="49"/>
      <c r="L70" s="49"/>
      <c r="M70" s="49"/>
      <c r="N70" s="49">
        <v>-622.70799999999997</v>
      </c>
      <c r="O70" s="49">
        <v>-100</v>
      </c>
    </row>
    <row r="71" spans="1:15" s="26" customFormat="1" x14ac:dyDescent="0.25">
      <c r="A71" s="51">
        <v>65</v>
      </c>
      <c r="B71" s="49" t="s">
        <v>268</v>
      </c>
      <c r="C71" s="49">
        <v>1254.2739999999999</v>
      </c>
      <c r="D71" s="49">
        <v>104.523</v>
      </c>
      <c r="E71" s="49">
        <v>731.66</v>
      </c>
      <c r="F71" s="49">
        <v>120</v>
      </c>
      <c r="G71" s="49"/>
      <c r="H71" s="49"/>
      <c r="I71" s="49"/>
      <c r="J71" s="49"/>
      <c r="K71" s="49"/>
      <c r="L71" s="49"/>
      <c r="M71" s="49">
        <v>120</v>
      </c>
      <c r="N71" s="49">
        <v>-611.66</v>
      </c>
      <c r="O71" s="49">
        <v>-83.599000000000004</v>
      </c>
    </row>
    <row r="72" spans="1:15" s="56" customFormat="1" x14ac:dyDescent="0.25">
      <c r="A72" s="54">
        <v>66</v>
      </c>
      <c r="B72" s="55" t="s">
        <v>269</v>
      </c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</row>
    <row r="73" spans="1:15" s="26" customFormat="1" x14ac:dyDescent="0.25">
      <c r="A73" s="51">
        <v>67</v>
      </c>
      <c r="B73" s="49" t="s">
        <v>270</v>
      </c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</row>
    <row r="74" spans="1:15" s="26" customFormat="1" x14ac:dyDescent="0.25">
      <c r="A74" s="51">
        <v>68</v>
      </c>
      <c r="B74" s="49" t="s">
        <v>271</v>
      </c>
      <c r="C74" s="49">
        <v>97.6</v>
      </c>
      <c r="D74" s="49">
        <v>8.1329999999999991</v>
      </c>
      <c r="E74" s="49">
        <v>56.933</v>
      </c>
      <c r="F74" s="49"/>
      <c r="G74" s="49"/>
      <c r="H74" s="49"/>
      <c r="I74" s="49"/>
      <c r="J74" s="49"/>
      <c r="K74" s="49"/>
      <c r="L74" s="49"/>
      <c r="M74" s="49"/>
      <c r="N74" s="49"/>
      <c r="O74" s="49"/>
    </row>
    <row r="75" spans="1:15" s="26" customFormat="1" x14ac:dyDescent="0.25">
      <c r="A75" s="51">
        <v>69</v>
      </c>
      <c r="B75" s="49" t="s">
        <v>272</v>
      </c>
      <c r="C75" s="49">
        <v>261.89699999999999</v>
      </c>
      <c r="D75" s="49">
        <v>21.824999999999999</v>
      </c>
      <c r="E75" s="49">
        <v>152.773</v>
      </c>
      <c r="F75" s="49"/>
      <c r="G75" s="49"/>
      <c r="H75" s="49"/>
      <c r="I75" s="49"/>
      <c r="J75" s="49"/>
      <c r="K75" s="49"/>
      <c r="L75" s="49"/>
      <c r="M75" s="49"/>
      <c r="N75" s="49"/>
      <c r="O75" s="49"/>
    </row>
    <row r="76" spans="1:15" s="26" customFormat="1" x14ac:dyDescent="0.25">
      <c r="A76" s="51">
        <v>70</v>
      </c>
      <c r="B76" s="49" t="s">
        <v>273</v>
      </c>
      <c r="C76" s="49">
        <v>205.56399999999999</v>
      </c>
      <c r="D76" s="49">
        <v>17.13</v>
      </c>
      <c r="E76" s="49">
        <v>119.91200000000001</v>
      </c>
      <c r="F76" s="49"/>
      <c r="G76" s="49"/>
      <c r="H76" s="49"/>
      <c r="I76" s="49"/>
      <c r="J76" s="49"/>
      <c r="K76" s="49"/>
      <c r="L76" s="49"/>
      <c r="M76" s="49"/>
      <c r="N76" s="49">
        <v>-152.773</v>
      </c>
      <c r="O76" s="49">
        <v>-100</v>
      </c>
    </row>
    <row r="77" spans="1:15" s="26" customFormat="1" x14ac:dyDescent="0.25">
      <c r="A77" s="51">
        <v>71</v>
      </c>
      <c r="B77" s="49" t="s">
        <v>274</v>
      </c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>
        <v>-119.91200000000001</v>
      </c>
      <c r="O77" s="49">
        <v>-100</v>
      </c>
    </row>
    <row r="78" spans="1:15" s="26" customFormat="1" x14ac:dyDescent="0.25">
      <c r="A78" s="51">
        <v>72</v>
      </c>
      <c r="B78" s="49" t="s">
        <v>275</v>
      </c>
      <c r="C78" s="49">
        <v>25</v>
      </c>
      <c r="D78" s="49">
        <v>2.0830000000000002</v>
      </c>
      <c r="E78" s="49">
        <v>14.583</v>
      </c>
      <c r="F78" s="49"/>
      <c r="G78" s="49"/>
      <c r="H78" s="49"/>
      <c r="I78" s="49"/>
      <c r="J78" s="49"/>
      <c r="K78" s="49"/>
      <c r="L78" s="49"/>
      <c r="M78" s="49"/>
      <c r="N78" s="49"/>
      <c r="O78" s="70"/>
    </row>
    <row r="79" spans="1:15" s="26" customFormat="1" x14ac:dyDescent="0.25">
      <c r="A79" s="51">
        <v>73</v>
      </c>
      <c r="B79" s="49" t="s">
        <v>114</v>
      </c>
      <c r="C79" s="49">
        <v>3036.1329999999998</v>
      </c>
      <c r="D79" s="49">
        <v>253.011</v>
      </c>
      <c r="E79" s="49">
        <v>1771.078</v>
      </c>
      <c r="F79" s="49">
        <v>120</v>
      </c>
      <c r="G79" s="49"/>
      <c r="H79" s="49"/>
      <c r="I79" s="49"/>
      <c r="J79" s="49"/>
      <c r="K79" s="49"/>
      <c r="L79" s="49"/>
      <c r="M79" s="49">
        <f>SUM(F79:L79)</f>
        <v>120</v>
      </c>
      <c r="N79" s="49">
        <v>-14.583</v>
      </c>
      <c r="O79" s="49">
        <v>-100</v>
      </c>
    </row>
    <row r="80" spans="1:15" s="26" customFormat="1" x14ac:dyDescent="0.25">
      <c r="A80" s="51">
        <v>74</v>
      </c>
      <c r="B80" s="49" t="s">
        <v>276</v>
      </c>
      <c r="C80" s="49"/>
      <c r="D80" s="49"/>
      <c r="E80" s="49"/>
      <c r="F80" s="49">
        <v>375.721</v>
      </c>
      <c r="G80" s="49">
        <v>-27.114999999999998</v>
      </c>
      <c r="H80" s="49">
        <v>-432.23399999999998</v>
      </c>
      <c r="I80" s="49">
        <v>-157.46899999999999</v>
      </c>
      <c r="J80" s="49">
        <v>93.501999999999995</v>
      </c>
      <c r="K80" s="49">
        <v>-112.121</v>
      </c>
      <c r="L80" s="49">
        <v>-121.229</v>
      </c>
      <c r="M80" s="49"/>
      <c r="N80" s="49">
        <v>-1651.078</v>
      </c>
      <c r="O80" s="49">
        <v>-93.224000000000004</v>
      </c>
    </row>
    <row r="81" spans="1:15" s="26" customFormat="1" x14ac:dyDescent="0.25">
      <c r="A81" s="51">
        <v>75</v>
      </c>
      <c r="B81" s="49" t="s">
        <v>171</v>
      </c>
      <c r="C81" s="49"/>
      <c r="D81" s="49"/>
      <c r="E81" s="49"/>
      <c r="F81" s="49">
        <v>-1883.7360000000001</v>
      </c>
      <c r="G81" s="49">
        <v>-1494.1990000000001</v>
      </c>
      <c r="H81" s="49">
        <v>-1521.3140000000001</v>
      </c>
      <c r="I81" s="49">
        <v>-1953.548</v>
      </c>
      <c r="J81" s="49">
        <v>-2111.0169999999998</v>
      </c>
      <c r="K81" s="49">
        <v>-2017.5150000000001</v>
      </c>
      <c r="L81" s="49">
        <v>-2129.636</v>
      </c>
      <c r="M81" s="49">
        <v>-2250.8649999999998</v>
      </c>
      <c r="N81" s="49"/>
      <c r="O81" s="49"/>
    </row>
    <row r="82" spans="1:15" s="26" customFormat="1" x14ac:dyDescent="0.25">
      <c r="A82" s="51">
        <v>76</v>
      </c>
      <c r="B82" s="49" t="s">
        <v>277</v>
      </c>
      <c r="C82" s="49"/>
      <c r="D82" s="49"/>
      <c r="E82" s="49"/>
      <c r="F82" s="2"/>
      <c r="G82" s="49">
        <v>307.25900000000001</v>
      </c>
      <c r="H82" s="49">
        <v>100.809</v>
      </c>
      <c r="I82" s="49">
        <v>83.936999999999998</v>
      </c>
      <c r="J82" s="49">
        <v>177.08799999999999</v>
      </c>
      <c r="K82" s="49">
        <v>136.172</v>
      </c>
      <c r="L82" s="49">
        <v>220.20400000000001</v>
      </c>
      <c r="M82" s="71"/>
      <c r="N82" s="49"/>
      <c r="O82" s="49"/>
    </row>
    <row r="83" spans="1:15" s="26" customFormat="1" x14ac:dyDescent="0.25">
      <c r="A83" s="51">
        <v>77</v>
      </c>
      <c r="B83" s="49" t="s">
        <v>278</v>
      </c>
      <c r="C83" s="49"/>
      <c r="D83" s="49"/>
      <c r="E83" s="49"/>
      <c r="F83" s="49">
        <v>-1508.0150000000001</v>
      </c>
      <c r="G83" s="71">
        <v>-1521.3140000000001</v>
      </c>
      <c r="H83" s="71">
        <v>-1953.548</v>
      </c>
      <c r="I83" s="71">
        <v>-2111.0169999999998</v>
      </c>
      <c r="J83" s="71">
        <v>-2017.1510000000001</v>
      </c>
      <c r="K83" s="71">
        <v>-2129.636</v>
      </c>
      <c r="L83" s="71">
        <v>-2250.8649999999998</v>
      </c>
      <c r="M83" s="49"/>
      <c r="N83" s="49"/>
      <c r="O83" s="49"/>
    </row>
  </sheetData>
  <mergeCells count="4">
    <mergeCell ref="A1:O1"/>
    <mergeCell ref="A2:O2"/>
    <mergeCell ref="A3:O3"/>
    <mergeCell ref="C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="90" zoomScaleNormal="90" workbookViewId="0">
      <selection sqref="A1:XFD2"/>
    </sheetView>
  </sheetViews>
  <sheetFormatPr defaultRowHeight="15" x14ac:dyDescent="0.25"/>
  <cols>
    <col min="2" max="2" width="30.85546875" bestFit="1" customWidth="1"/>
    <col min="3" max="3" width="10.5703125" customWidth="1"/>
    <col min="4" max="4" width="11.7109375" customWidth="1"/>
    <col min="5" max="12" width="9.28515625" bestFit="1" customWidth="1"/>
    <col min="13" max="13" width="11.7109375" bestFit="1" customWidth="1"/>
    <col min="14" max="14" width="10.7109375" bestFit="1" customWidth="1"/>
    <col min="15" max="15" width="9.85546875" bestFit="1" customWidth="1"/>
    <col min="16" max="16" width="11.140625" bestFit="1" customWidth="1"/>
    <col min="17" max="17" width="11.28515625" customWidth="1"/>
  </cols>
  <sheetData>
    <row r="1" spans="1:17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7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7" x14ac:dyDescent="0.25">
      <c r="A3" s="138" t="s">
        <v>149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</row>
    <row r="4" spans="1:17" x14ac:dyDescent="0.25">
      <c r="A4" s="7"/>
      <c r="B4" s="7" t="s">
        <v>1</v>
      </c>
      <c r="C4" s="141" t="s">
        <v>135</v>
      </c>
      <c r="D4" s="141"/>
      <c r="E4" s="141"/>
      <c r="F4" s="7" t="s">
        <v>4</v>
      </c>
      <c r="G4" s="7" t="s">
        <v>115</v>
      </c>
      <c r="H4" s="7" t="s">
        <v>150</v>
      </c>
      <c r="I4" s="7" t="s">
        <v>7</v>
      </c>
      <c r="J4" s="7" t="s">
        <v>8</v>
      </c>
      <c r="K4" s="7" t="s">
        <v>9</v>
      </c>
      <c r="L4" s="7" t="s">
        <v>151</v>
      </c>
      <c r="M4" s="7" t="s">
        <v>11</v>
      </c>
      <c r="N4" s="7" t="s">
        <v>152</v>
      </c>
      <c r="O4" s="7" t="s">
        <v>13</v>
      </c>
    </row>
    <row r="5" spans="1:17" x14ac:dyDescent="0.25">
      <c r="A5" s="7"/>
      <c r="B5" s="7"/>
      <c r="C5" s="7" t="s">
        <v>63</v>
      </c>
      <c r="D5" s="7" t="s">
        <v>64</v>
      </c>
      <c r="E5" s="7"/>
      <c r="F5" s="7" t="s">
        <v>283</v>
      </c>
      <c r="G5" s="7"/>
      <c r="H5" s="7"/>
      <c r="I5" s="7"/>
      <c r="J5" s="7"/>
      <c r="K5" s="7"/>
      <c r="L5" s="7"/>
      <c r="M5" s="7"/>
      <c r="N5" s="7"/>
      <c r="O5" s="7"/>
    </row>
    <row r="6" spans="1:17" x14ac:dyDescent="0.25">
      <c r="A6" s="6"/>
      <c r="B6" s="6"/>
      <c r="C6" s="5" t="s">
        <v>65</v>
      </c>
      <c r="D6" s="5" t="s">
        <v>65</v>
      </c>
      <c r="E6" s="5" t="s">
        <v>65</v>
      </c>
      <c r="F6" s="5" t="s">
        <v>65</v>
      </c>
      <c r="G6" s="5" t="s">
        <v>65</v>
      </c>
      <c r="H6" s="5" t="s">
        <v>65</v>
      </c>
      <c r="I6" s="5" t="s">
        <v>65</v>
      </c>
      <c r="J6" s="5" t="s">
        <v>65</v>
      </c>
      <c r="K6" s="5" t="s">
        <v>65</v>
      </c>
      <c r="L6" s="5" t="s">
        <v>65</v>
      </c>
      <c r="M6" s="5" t="s">
        <v>65</v>
      </c>
      <c r="N6" s="5" t="s">
        <v>65</v>
      </c>
      <c r="O6" s="5" t="s">
        <v>65</v>
      </c>
    </row>
    <row r="7" spans="1:17" x14ac:dyDescent="0.25">
      <c r="A7" s="7"/>
      <c r="B7" s="7"/>
      <c r="C7" s="7" t="s">
        <v>59</v>
      </c>
      <c r="D7" s="7" t="s">
        <v>60</v>
      </c>
      <c r="E7" s="7" t="s">
        <v>70</v>
      </c>
      <c r="F7" s="7"/>
      <c r="G7" s="7"/>
      <c r="H7" s="7"/>
      <c r="I7" s="7"/>
      <c r="J7" s="7"/>
      <c r="K7" s="7"/>
      <c r="L7" s="7"/>
      <c r="M7" s="7"/>
      <c r="N7" s="7"/>
      <c r="O7" s="7"/>
    </row>
    <row r="8" spans="1:17" x14ac:dyDescent="0.25">
      <c r="A8" s="7"/>
      <c r="B8" s="7" t="s">
        <v>74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</row>
    <row r="9" spans="1:17" x14ac:dyDescent="0.25">
      <c r="A9" s="6">
        <v>1</v>
      </c>
      <c r="B9" s="6" t="s">
        <v>154</v>
      </c>
      <c r="C9" s="8"/>
      <c r="D9" s="8"/>
      <c r="E9" s="8">
        <v>0</v>
      </c>
      <c r="F9" s="8">
        <v>0</v>
      </c>
      <c r="G9" s="8">
        <v>107.06100000000001</v>
      </c>
      <c r="H9" s="8">
        <v>92.69</v>
      </c>
      <c r="I9" s="8"/>
      <c r="J9" s="8">
        <v>209.12100000000001</v>
      </c>
      <c r="K9" s="8">
        <v>120.402</v>
      </c>
      <c r="L9" s="8">
        <v>237.51900000000001</v>
      </c>
      <c r="M9" s="8">
        <v>766.79300000000001</v>
      </c>
      <c r="N9" s="8">
        <v>766.79300000000001</v>
      </c>
      <c r="O9" s="2"/>
      <c r="P9" s="67"/>
      <c r="Q9" s="68"/>
    </row>
    <row r="10" spans="1:17" x14ac:dyDescent="0.25">
      <c r="A10" s="6">
        <v>2</v>
      </c>
      <c r="B10" s="6" t="s">
        <v>155</v>
      </c>
      <c r="C10" s="8"/>
      <c r="D10" s="8"/>
      <c r="E10" s="8">
        <v>0</v>
      </c>
      <c r="F10" s="8">
        <v>0</v>
      </c>
      <c r="G10" s="8">
        <v>20.795000000000002</v>
      </c>
      <c r="H10" s="8">
        <v>17.239000000000001</v>
      </c>
      <c r="I10" s="8"/>
      <c r="J10" s="8">
        <v>45.213000000000001</v>
      </c>
      <c r="K10" s="8">
        <v>28.302</v>
      </c>
      <c r="L10" s="8"/>
      <c r="M10" s="8">
        <v>111.54900000000001</v>
      </c>
      <c r="N10" s="8">
        <v>111.54900000000001</v>
      </c>
      <c r="O10" s="2"/>
      <c r="P10" s="67"/>
      <c r="Q10" s="68"/>
    </row>
    <row r="11" spans="1:17" x14ac:dyDescent="0.25">
      <c r="A11" s="6">
        <v>3</v>
      </c>
      <c r="B11" s="6" t="s">
        <v>156</v>
      </c>
      <c r="C11" s="8"/>
      <c r="D11" s="8"/>
      <c r="E11" s="8">
        <v>0</v>
      </c>
      <c r="F11" s="8">
        <v>0</v>
      </c>
      <c r="G11" s="8"/>
      <c r="H11" s="8">
        <v>25.675999999999998</v>
      </c>
      <c r="I11" s="8">
        <v>25.696999999999999</v>
      </c>
      <c r="J11" s="8">
        <v>9.3919999999999995</v>
      </c>
      <c r="K11" s="8">
        <v>8.6180000000000003</v>
      </c>
      <c r="L11" s="8"/>
      <c r="M11" s="8">
        <v>69.382999999999996</v>
      </c>
      <c r="N11" s="8">
        <v>69.382999999999996</v>
      </c>
      <c r="O11" s="2"/>
      <c r="P11" s="67"/>
      <c r="Q11" s="68"/>
    </row>
    <row r="12" spans="1:17" x14ac:dyDescent="0.25">
      <c r="A12" s="6">
        <v>4</v>
      </c>
      <c r="B12" s="6" t="s">
        <v>157</v>
      </c>
      <c r="C12" s="8"/>
      <c r="D12" s="8"/>
      <c r="E12" s="8">
        <v>0</v>
      </c>
      <c r="F12" s="8">
        <v>0</v>
      </c>
      <c r="G12" s="8">
        <v>9.8810000000000002</v>
      </c>
      <c r="H12" s="8">
        <v>9.3010000000000002</v>
      </c>
      <c r="I12" s="8"/>
      <c r="J12" s="8">
        <v>21.951000000000001</v>
      </c>
      <c r="K12" s="8">
        <v>10.75</v>
      </c>
      <c r="L12" s="8">
        <v>10.973000000000001</v>
      </c>
      <c r="M12" s="8">
        <v>62.856000000000002</v>
      </c>
      <c r="N12" s="8">
        <v>62.856000000000002</v>
      </c>
      <c r="O12" s="2"/>
      <c r="P12" s="67"/>
      <c r="Q12" s="68"/>
    </row>
    <row r="13" spans="1:17" x14ac:dyDescent="0.25">
      <c r="A13" s="6">
        <v>5</v>
      </c>
      <c r="B13" s="6" t="s">
        <v>158</v>
      </c>
      <c r="C13" s="8"/>
      <c r="D13" s="8"/>
      <c r="E13" s="8">
        <v>0</v>
      </c>
      <c r="F13" s="8">
        <v>0</v>
      </c>
      <c r="G13" s="8">
        <v>5.8280000000000003</v>
      </c>
      <c r="H13" s="8">
        <v>5.8280000000000003</v>
      </c>
      <c r="I13" s="8"/>
      <c r="J13" s="8">
        <v>5.8280000000000003</v>
      </c>
      <c r="K13" s="8"/>
      <c r="L13" s="8"/>
      <c r="M13" s="8">
        <v>17.484000000000002</v>
      </c>
      <c r="N13" s="8">
        <v>17.484000000000002</v>
      </c>
      <c r="O13" s="2"/>
      <c r="P13" s="67"/>
      <c r="Q13" s="68"/>
    </row>
    <row r="14" spans="1:17" x14ac:dyDescent="0.25">
      <c r="A14" s="6">
        <v>6</v>
      </c>
      <c r="B14" s="6" t="s">
        <v>77</v>
      </c>
      <c r="C14" s="8"/>
      <c r="D14" s="8"/>
      <c r="E14" s="8">
        <v>0</v>
      </c>
      <c r="F14" s="8">
        <v>0</v>
      </c>
      <c r="G14" s="8">
        <v>1E-3</v>
      </c>
      <c r="H14" s="8">
        <v>1.458</v>
      </c>
      <c r="I14" s="8">
        <v>0.27400000000000002</v>
      </c>
      <c r="J14" s="8">
        <v>1.3939999999999999</v>
      </c>
      <c r="K14" s="8">
        <v>0.56100000000000005</v>
      </c>
      <c r="L14" s="8">
        <v>27.422999999999998</v>
      </c>
      <c r="M14" s="8">
        <v>31.111000000000001</v>
      </c>
      <c r="N14" s="8">
        <v>31.111000000000001</v>
      </c>
      <c r="O14" s="2"/>
      <c r="P14" s="67"/>
      <c r="Q14" s="68"/>
    </row>
    <row r="15" spans="1:17" x14ac:dyDescent="0.25">
      <c r="A15" s="6">
        <v>7</v>
      </c>
      <c r="B15" s="6" t="s">
        <v>159</v>
      </c>
      <c r="C15" s="8"/>
      <c r="D15" s="8"/>
      <c r="E15" s="8"/>
      <c r="F15" s="8">
        <v>0</v>
      </c>
      <c r="G15" s="8">
        <v>150</v>
      </c>
      <c r="H15" s="8">
        <v>60</v>
      </c>
      <c r="I15" s="8">
        <v>70</v>
      </c>
      <c r="J15" s="8">
        <v>145</v>
      </c>
      <c r="K15" s="8">
        <v>100</v>
      </c>
      <c r="L15" s="8">
        <v>100</v>
      </c>
      <c r="M15" s="8">
        <v>625</v>
      </c>
      <c r="N15" s="8">
        <v>625</v>
      </c>
      <c r="O15" s="2"/>
      <c r="P15" s="67"/>
      <c r="Q15" s="68"/>
    </row>
    <row r="16" spans="1:17" x14ac:dyDescent="0.25">
      <c r="A16" s="6">
        <v>8</v>
      </c>
      <c r="B16" s="6" t="s">
        <v>160</v>
      </c>
      <c r="C16" s="8"/>
      <c r="D16" s="8"/>
      <c r="E16" s="8">
        <v>0</v>
      </c>
      <c r="F16" s="8">
        <v>0</v>
      </c>
      <c r="G16" s="8"/>
      <c r="H16" s="8"/>
      <c r="I16" s="8"/>
      <c r="J16" s="8"/>
      <c r="K16" s="8"/>
      <c r="L16" s="8"/>
      <c r="M16" s="8"/>
      <c r="N16" s="8"/>
      <c r="O16" s="2"/>
      <c r="P16" s="67"/>
      <c r="Q16" s="68"/>
    </row>
    <row r="17" spans="1:17" x14ac:dyDescent="0.25">
      <c r="A17" s="7">
        <v>9</v>
      </c>
      <c r="B17" s="7" t="s">
        <v>79</v>
      </c>
      <c r="C17" s="11"/>
      <c r="D17" s="11"/>
      <c r="E17" s="11">
        <v>0</v>
      </c>
      <c r="F17" s="11">
        <v>0</v>
      </c>
      <c r="G17" s="11">
        <f>SUM(G9:G15)</f>
        <v>293.56600000000003</v>
      </c>
      <c r="H17" s="11">
        <f t="shared" ref="H17:N17" si="0">SUM(H9:H15)</f>
        <v>212.19199999999998</v>
      </c>
      <c r="I17" s="11">
        <f t="shared" si="0"/>
        <v>95.971000000000004</v>
      </c>
      <c r="J17" s="11">
        <f t="shared" si="0"/>
        <v>437.899</v>
      </c>
      <c r="K17" s="11">
        <f t="shared" si="0"/>
        <v>268.63300000000004</v>
      </c>
      <c r="L17" s="11">
        <f t="shared" si="0"/>
        <v>375.91500000000002</v>
      </c>
      <c r="M17" s="11">
        <f t="shared" si="0"/>
        <v>1684.1760000000002</v>
      </c>
      <c r="N17" s="11">
        <f t="shared" si="0"/>
        <v>1684.1760000000002</v>
      </c>
      <c r="O17" s="2"/>
      <c r="P17" s="67"/>
      <c r="Q17" s="68"/>
    </row>
    <row r="18" spans="1:17" x14ac:dyDescent="0.25">
      <c r="A18" s="7">
        <v>10</v>
      </c>
      <c r="B18" s="7" t="s">
        <v>161</v>
      </c>
      <c r="C18" s="11"/>
      <c r="D18" s="11"/>
      <c r="E18" s="11"/>
      <c r="F18" s="11">
        <v>0</v>
      </c>
      <c r="G18" s="11"/>
      <c r="H18" s="11"/>
      <c r="I18" s="11"/>
      <c r="J18" s="11"/>
      <c r="K18" s="11"/>
      <c r="L18" s="11"/>
      <c r="M18" s="11"/>
      <c r="N18" s="11"/>
      <c r="O18" s="2"/>
      <c r="P18" s="67"/>
      <c r="Q18" s="68"/>
    </row>
    <row r="19" spans="1:17" x14ac:dyDescent="0.25">
      <c r="A19" s="6">
        <v>11</v>
      </c>
      <c r="B19" s="6" t="s">
        <v>162</v>
      </c>
      <c r="C19" s="8"/>
      <c r="D19" s="8"/>
      <c r="E19" s="8"/>
      <c r="F19" s="8">
        <v>0</v>
      </c>
      <c r="G19" s="8"/>
      <c r="H19" s="8">
        <v>150.49100000000001</v>
      </c>
      <c r="I19" s="8">
        <v>31.658000000000001</v>
      </c>
      <c r="J19" s="8">
        <v>251.91300000000001</v>
      </c>
      <c r="K19" s="8">
        <v>109.986</v>
      </c>
      <c r="L19" s="8">
        <v>48.140999999999998</v>
      </c>
      <c r="M19" s="8">
        <v>592.18899999999996</v>
      </c>
      <c r="N19" s="8">
        <v>592.18899999999996</v>
      </c>
      <c r="O19" s="2"/>
      <c r="P19" s="67"/>
      <c r="Q19" s="68"/>
    </row>
    <row r="20" spans="1:17" x14ac:dyDescent="0.25">
      <c r="A20" s="6">
        <v>12</v>
      </c>
      <c r="B20" s="6" t="s">
        <v>163</v>
      </c>
      <c r="C20" s="8"/>
      <c r="D20" s="8"/>
      <c r="E20" s="8"/>
      <c r="F20" s="8">
        <v>0</v>
      </c>
      <c r="G20" s="8"/>
      <c r="H20" s="8">
        <v>21.497</v>
      </c>
      <c r="I20" s="8">
        <v>19.527000000000001</v>
      </c>
      <c r="J20" s="8">
        <v>19.884</v>
      </c>
      <c r="K20" s="8">
        <v>22.923999999999999</v>
      </c>
      <c r="L20" s="8">
        <v>15.945</v>
      </c>
      <c r="M20" s="8">
        <v>99.777000000000001</v>
      </c>
      <c r="N20" s="8">
        <v>99.777000000000001</v>
      </c>
      <c r="O20" s="2"/>
      <c r="P20" s="67"/>
      <c r="Q20" s="68"/>
    </row>
    <row r="21" spans="1:17" x14ac:dyDescent="0.25">
      <c r="A21" s="6">
        <v>13</v>
      </c>
      <c r="B21" s="6" t="s">
        <v>164</v>
      </c>
      <c r="C21" s="8"/>
      <c r="D21" s="8"/>
      <c r="E21" s="8"/>
      <c r="F21" s="8">
        <v>0</v>
      </c>
      <c r="G21" s="8"/>
      <c r="H21" s="8">
        <v>34.917999999999999</v>
      </c>
      <c r="I21" s="8">
        <v>34.917999999999999</v>
      </c>
      <c r="J21" s="8">
        <v>34.817999999999998</v>
      </c>
      <c r="K21" s="8">
        <v>40.362000000000002</v>
      </c>
      <c r="L21" s="8">
        <v>42.222999999999999</v>
      </c>
      <c r="M21" s="8">
        <v>187.239</v>
      </c>
      <c r="N21" s="8">
        <v>187.239</v>
      </c>
      <c r="O21" s="2"/>
      <c r="P21" s="67"/>
      <c r="Q21" s="68"/>
    </row>
    <row r="22" spans="1:17" x14ac:dyDescent="0.25">
      <c r="A22" s="6">
        <v>14</v>
      </c>
      <c r="B22" s="6" t="s">
        <v>165</v>
      </c>
      <c r="C22" s="8"/>
      <c r="D22" s="8"/>
      <c r="E22" s="8"/>
      <c r="F22" s="8">
        <v>0</v>
      </c>
      <c r="G22" s="8"/>
      <c r="H22" s="8"/>
      <c r="I22" s="8"/>
      <c r="J22" s="8">
        <v>9.3539999999999992</v>
      </c>
      <c r="K22" s="8">
        <v>4.2279999999999998</v>
      </c>
      <c r="L22" s="8">
        <v>21.940999999999999</v>
      </c>
      <c r="M22" s="8">
        <v>35.523000000000003</v>
      </c>
      <c r="N22" s="8">
        <v>35.523000000000003</v>
      </c>
      <c r="O22" s="2"/>
      <c r="P22" s="67"/>
      <c r="Q22" s="68"/>
    </row>
    <row r="23" spans="1:17" x14ac:dyDescent="0.25">
      <c r="A23" s="6">
        <v>15</v>
      </c>
      <c r="B23" s="6" t="s">
        <v>166</v>
      </c>
      <c r="C23" s="8"/>
      <c r="D23" s="8"/>
      <c r="E23" s="8"/>
      <c r="F23" s="8">
        <v>0</v>
      </c>
      <c r="G23" s="8"/>
      <c r="H23" s="8">
        <v>15.323</v>
      </c>
      <c r="I23" s="8">
        <v>15.324</v>
      </c>
      <c r="J23" s="8">
        <v>1.6990000000000001</v>
      </c>
      <c r="K23" s="8">
        <v>12.666</v>
      </c>
      <c r="L23" s="8">
        <v>25.725000000000001</v>
      </c>
      <c r="M23" s="8">
        <v>70.736999999999995</v>
      </c>
      <c r="N23" s="8">
        <v>70.736999999999995</v>
      </c>
      <c r="O23" s="2"/>
      <c r="P23" s="67"/>
      <c r="Q23" s="68"/>
    </row>
    <row r="24" spans="1:17" x14ac:dyDescent="0.25">
      <c r="A24" s="6">
        <v>16</v>
      </c>
      <c r="B24" s="6" t="s">
        <v>167</v>
      </c>
      <c r="C24" s="8"/>
      <c r="D24" s="8"/>
      <c r="E24" s="8">
        <v>0</v>
      </c>
      <c r="F24" s="8">
        <v>0</v>
      </c>
      <c r="G24" s="8">
        <v>2.8000000000000001E-2</v>
      </c>
      <c r="H24" s="8">
        <v>15.856</v>
      </c>
      <c r="I24" s="8">
        <v>11.416</v>
      </c>
      <c r="J24" s="8">
        <v>26.716000000000001</v>
      </c>
      <c r="K24" s="8">
        <v>119.383</v>
      </c>
      <c r="L24" s="8">
        <v>0.96699999999999997</v>
      </c>
      <c r="M24" s="8">
        <v>174.36600000000001</v>
      </c>
      <c r="N24" s="8">
        <v>174.36600000000001</v>
      </c>
      <c r="O24" s="2"/>
      <c r="P24" s="67"/>
      <c r="Q24" s="68"/>
    </row>
    <row r="25" spans="1:17" x14ac:dyDescent="0.25">
      <c r="A25" s="6">
        <v>17</v>
      </c>
      <c r="B25" s="6" t="s">
        <v>168</v>
      </c>
      <c r="C25" s="8"/>
      <c r="D25" s="8"/>
      <c r="E25" s="8">
        <v>0</v>
      </c>
      <c r="F25" s="8">
        <v>0</v>
      </c>
      <c r="G25" s="8">
        <v>9.5000000000000001E-2</v>
      </c>
      <c r="H25" s="8">
        <v>180.55699999999999</v>
      </c>
      <c r="I25" s="8">
        <v>0</v>
      </c>
      <c r="J25" s="8">
        <v>0.36399999999999999</v>
      </c>
      <c r="K25" s="8">
        <v>0</v>
      </c>
      <c r="L25" s="8">
        <v>136.941</v>
      </c>
      <c r="M25" s="8">
        <v>317.95699999999999</v>
      </c>
      <c r="N25" s="8">
        <v>317.95699999999999</v>
      </c>
      <c r="O25" s="2"/>
      <c r="P25" s="67"/>
      <c r="Q25" s="68"/>
    </row>
    <row r="26" spans="1:17" x14ac:dyDescent="0.25">
      <c r="A26" s="7">
        <v>18</v>
      </c>
      <c r="B26" s="7" t="s">
        <v>169</v>
      </c>
      <c r="C26" s="11"/>
      <c r="D26" s="11"/>
      <c r="E26" s="11">
        <v>0</v>
      </c>
      <c r="F26" s="11">
        <v>0</v>
      </c>
      <c r="G26" s="11">
        <f>SUM(G19:G25)</f>
        <v>0.123</v>
      </c>
      <c r="H26" s="11">
        <f t="shared" ref="H26:N26" si="1">SUM(H19:H25)</f>
        <v>418.642</v>
      </c>
      <c r="I26" s="11">
        <f t="shared" si="1"/>
        <v>112.843</v>
      </c>
      <c r="J26" s="11">
        <f t="shared" si="1"/>
        <v>344.74799999999999</v>
      </c>
      <c r="K26" s="11">
        <f t="shared" si="1"/>
        <v>309.54899999999998</v>
      </c>
      <c r="L26" s="11">
        <f t="shared" si="1"/>
        <v>291.88300000000004</v>
      </c>
      <c r="M26" s="11">
        <f t="shared" si="1"/>
        <v>1477.788</v>
      </c>
      <c r="N26" s="11">
        <f t="shared" si="1"/>
        <v>1477.788</v>
      </c>
      <c r="O26" s="2"/>
      <c r="P26" s="67"/>
      <c r="Q26" s="68"/>
    </row>
    <row r="27" spans="1:17" x14ac:dyDescent="0.25">
      <c r="A27" s="6">
        <v>19</v>
      </c>
      <c r="B27" s="6" t="s">
        <v>170</v>
      </c>
      <c r="C27" s="8"/>
      <c r="D27" s="8"/>
      <c r="E27" s="8">
        <v>0</v>
      </c>
      <c r="F27" s="8">
        <v>0</v>
      </c>
      <c r="G27" s="8">
        <f>G17-G26</f>
        <v>293.44300000000004</v>
      </c>
      <c r="H27" s="8">
        <f t="shared" ref="H27:O27" si="2">H17-H26</f>
        <v>-206.45000000000002</v>
      </c>
      <c r="I27" s="8">
        <f t="shared" si="2"/>
        <v>-16.872</v>
      </c>
      <c r="J27" s="8">
        <f t="shared" si="2"/>
        <v>93.15100000000001</v>
      </c>
      <c r="K27" s="8">
        <f t="shared" si="2"/>
        <v>-40.91599999999994</v>
      </c>
      <c r="L27" s="8">
        <f t="shared" si="2"/>
        <v>84.031999999999982</v>
      </c>
      <c r="M27" s="8">
        <f t="shared" si="2"/>
        <v>206.38800000000015</v>
      </c>
      <c r="N27" s="8">
        <f t="shared" si="2"/>
        <v>206.38800000000015</v>
      </c>
      <c r="O27" s="8">
        <f t="shared" si="2"/>
        <v>0</v>
      </c>
      <c r="P27" s="67"/>
      <c r="Q27" s="68"/>
    </row>
    <row r="28" spans="1:17" x14ac:dyDescent="0.25">
      <c r="A28" s="6">
        <v>20</v>
      </c>
      <c r="B28" s="6" t="s">
        <v>171</v>
      </c>
      <c r="C28" s="8"/>
      <c r="D28" s="8"/>
      <c r="E28" s="8">
        <v>0</v>
      </c>
      <c r="F28" s="8">
        <v>0</v>
      </c>
      <c r="G28" s="8">
        <v>13.816000000000001</v>
      </c>
      <c r="H28" s="8">
        <v>307.25900000000001</v>
      </c>
      <c r="I28" s="8">
        <v>100.809</v>
      </c>
      <c r="J28" s="8">
        <v>83.936999999999998</v>
      </c>
      <c r="K28" s="8">
        <v>177.08799999999999</v>
      </c>
      <c r="L28" s="8">
        <v>136.172</v>
      </c>
      <c r="M28" s="8">
        <v>220.20400000000001</v>
      </c>
      <c r="N28" s="8">
        <v>220.20400000000001</v>
      </c>
      <c r="O28" s="2"/>
      <c r="P28" s="67"/>
      <c r="Q28" s="68"/>
    </row>
    <row r="29" spans="1:17" x14ac:dyDescent="0.25">
      <c r="A29" s="6">
        <v>21</v>
      </c>
      <c r="B29" s="6" t="s">
        <v>172</v>
      </c>
      <c r="C29" s="8"/>
      <c r="D29" s="8"/>
      <c r="E29" s="8">
        <v>0</v>
      </c>
      <c r="F29" s="8">
        <v>0</v>
      </c>
      <c r="G29" s="8">
        <v>307.25900000000001</v>
      </c>
      <c r="H29" s="8">
        <v>100.809</v>
      </c>
      <c r="I29" s="8">
        <v>83.936999999999998</v>
      </c>
      <c r="J29" s="8">
        <v>177.08799999999999</v>
      </c>
      <c r="K29" s="8">
        <v>136.172</v>
      </c>
      <c r="L29" s="8">
        <v>220.20400000000001</v>
      </c>
      <c r="M29" s="8"/>
      <c r="N29" s="8">
        <v>0</v>
      </c>
      <c r="O29" s="2"/>
      <c r="P29" s="67"/>
      <c r="Q29" s="68"/>
    </row>
    <row r="30" spans="1:17" x14ac:dyDescent="0.25">
      <c r="G30" s="41"/>
      <c r="H30" s="41"/>
      <c r="I30" s="41"/>
      <c r="J30" s="41"/>
      <c r="K30" s="41"/>
      <c r="L30" s="41"/>
      <c r="M30" s="41"/>
      <c r="N30" s="41"/>
      <c r="O30" s="41"/>
    </row>
  </sheetData>
  <mergeCells count="4">
    <mergeCell ref="C4:E4"/>
    <mergeCell ref="A1:O1"/>
    <mergeCell ref="A2:O2"/>
    <mergeCell ref="A3:O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topLeftCell="A3" zoomScale="90" zoomScaleNormal="90" workbookViewId="0">
      <selection activeCell="B17" sqref="B17"/>
    </sheetView>
  </sheetViews>
  <sheetFormatPr defaultRowHeight="15" x14ac:dyDescent="0.25"/>
  <cols>
    <col min="1" max="1" width="7.140625" bestFit="1" customWidth="1"/>
    <col min="2" max="2" width="55.28515625" bestFit="1" customWidth="1"/>
    <col min="3" max="3" width="10.5703125" bestFit="1" customWidth="1"/>
    <col min="4" max="4" width="9" bestFit="1" customWidth="1"/>
    <col min="5" max="5" width="10.7109375" bestFit="1" customWidth="1"/>
    <col min="6" max="6" width="9.140625" bestFit="1" customWidth="1"/>
    <col min="7" max="7" width="9.28515625" bestFit="1" customWidth="1"/>
    <col min="8" max="8" width="9" bestFit="1" customWidth="1"/>
    <col min="9" max="10" width="8.85546875" bestFit="1" customWidth="1"/>
    <col min="11" max="11" width="9" bestFit="1" customWidth="1"/>
    <col min="12" max="12" width="8.85546875" bestFit="1" customWidth="1"/>
    <col min="13" max="13" width="10.7109375" bestFit="1" customWidth="1"/>
    <col min="14" max="14" width="10" customWidth="1"/>
    <col min="15" max="15" width="10.140625" bestFit="1" customWidth="1"/>
  </cols>
  <sheetData>
    <row r="1" spans="1:15" x14ac:dyDescent="0.25">
      <c r="A1" s="138"/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</row>
    <row r="2" spans="1:15" x14ac:dyDescent="0.2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</row>
    <row r="3" spans="1:15" x14ac:dyDescent="0.25">
      <c r="A3" s="138" t="s">
        <v>69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</row>
    <row r="4" spans="1:15" x14ac:dyDescent="0.25">
      <c r="A4" s="143" t="s">
        <v>61</v>
      </c>
      <c r="B4" s="143" t="s">
        <v>72</v>
      </c>
      <c r="C4" s="141" t="s">
        <v>62</v>
      </c>
      <c r="D4" s="141"/>
      <c r="E4" s="141"/>
      <c r="F4" s="143" t="s">
        <v>66</v>
      </c>
      <c r="G4" s="143" t="s">
        <v>67</v>
      </c>
      <c r="H4" s="143" t="s">
        <v>6</v>
      </c>
      <c r="I4" s="143" t="s">
        <v>7</v>
      </c>
      <c r="J4" s="143" t="s">
        <v>8</v>
      </c>
      <c r="K4" s="143" t="s">
        <v>9</v>
      </c>
      <c r="L4" s="143" t="s">
        <v>10</v>
      </c>
      <c r="M4" s="143" t="s">
        <v>68</v>
      </c>
      <c r="N4" s="144" t="s">
        <v>12</v>
      </c>
      <c r="O4" s="145"/>
    </row>
    <row r="5" spans="1:15" x14ac:dyDescent="0.25">
      <c r="A5" s="143"/>
      <c r="B5" s="143"/>
      <c r="C5" s="5" t="s">
        <v>63</v>
      </c>
      <c r="D5" s="5" t="s">
        <v>64</v>
      </c>
      <c r="E5" s="5" t="s">
        <v>283</v>
      </c>
      <c r="F5" s="143"/>
      <c r="G5" s="143"/>
      <c r="H5" s="143"/>
      <c r="I5" s="143"/>
      <c r="J5" s="143"/>
      <c r="K5" s="143"/>
      <c r="L5" s="143"/>
      <c r="M5" s="143"/>
      <c r="N5" s="3"/>
      <c r="O5" s="3"/>
    </row>
    <row r="6" spans="1:15" x14ac:dyDescent="0.25">
      <c r="A6" s="143"/>
      <c r="B6" s="143"/>
      <c r="C6" s="5" t="s">
        <v>65</v>
      </c>
      <c r="D6" s="5" t="s">
        <v>65</v>
      </c>
      <c r="E6" s="5" t="s">
        <v>65</v>
      </c>
      <c r="F6" s="5" t="s">
        <v>65</v>
      </c>
      <c r="G6" s="5" t="s">
        <v>65</v>
      </c>
      <c r="H6" s="5" t="s">
        <v>65</v>
      </c>
      <c r="I6" s="5" t="s">
        <v>65</v>
      </c>
      <c r="J6" s="5" t="s">
        <v>65</v>
      </c>
      <c r="K6" s="5" t="s">
        <v>65</v>
      </c>
      <c r="L6" s="5" t="s">
        <v>65</v>
      </c>
      <c r="M6" s="3" t="s">
        <v>65</v>
      </c>
      <c r="N6" s="5" t="s">
        <v>65</v>
      </c>
      <c r="O6" s="5" t="s">
        <v>71</v>
      </c>
    </row>
    <row r="7" spans="1:15" x14ac:dyDescent="0.25">
      <c r="A7" s="143"/>
      <c r="B7" s="143"/>
      <c r="C7" s="5" t="s">
        <v>59</v>
      </c>
      <c r="D7" s="5" t="s">
        <v>60</v>
      </c>
      <c r="E7" s="5" t="s">
        <v>70</v>
      </c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5">
      <c r="A8" s="6">
        <v>1</v>
      </c>
      <c r="B8" s="7" t="s">
        <v>73</v>
      </c>
      <c r="C8" s="8">
        <v>0</v>
      </c>
      <c r="D8" s="8">
        <v>0</v>
      </c>
      <c r="E8" s="8">
        <f>D8*7</f>
        <v>0</v>
      </c>
      <c r="F8" s="8">
        <v>271.66199999999998</v>
      </c>
      <c r="G8" s="8">
        <v>266.71800000000002</v>
      </c>
      <c r="H8" s="8">
        <v>296.64299999999997</v>
      </c>
      <c r="I8" s="8">
        <v>353.97199999999998</v>
      </c>
      <c r="J8" s="8">
        <v>332.78500000000003</v>
      </c>
      <c r="K8" s="8">
        <v>281.22000000000003</v>
      </c>
      <c r="L8" s="8">
        <v>174.69499999999999</v>
      </c>
      <c r="M8" s="8">
        <v>271.66199999999998</v>
      </c>
      <c r="N8" s="8"/>
      <c r="O8" s="14"/>
    </row>
    <row r="9" spans="1:15" x14ac:dyDescent="0.25">
      <c r="A9" s="6">
        <v>2</v>
      </c>
      <c r="B9" s="58" t="s">
        <v>81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4"/>
    </row>
    <row r="10" spans="1:15" x14ac:dyDescent="0.25">
      <c r="A10" s="6">
        <v>3</v>
      </c>
      <c r="B10" s="35" t="s">
        <v>75</v>
      </c>
      <c r="C10" s="9">
        <v>1254274</v>
      </c>
      <c r="D10" s="9">
        <v>104523</v>
      </c>
      <c r="E10" s="9">
        <f>D10*7</f>
        <v>731661</v>
      </c>
      <c r="F10" s="8">
        <v>170</v>
      </c>
      <c r="G10" s="8">
        <v>220</v>
      </c>
      <c r="H10" s="8">
        <v>120</v>
      </c>
      <c r="I10" s="8">
        <v>120</v>
      </c>
      <c r="J10" s="8">
        <v>200</v>
      </c>
      <c r="K10" s="8"/>
      <c r="L10" s="8">
        <v>200</v>
      </c>
      <c r="M10" s="8">
        <v>1030</v>
      </c>
      <c r="N10" s="8">
        <v>-224.274</v>
      </c>
      <c r="O10" s="14"/>
    </row>
    <row r="11" spans="1:15" x14ac:dyDescent="0.25">
      <c r="A11" s="6">
        <v>4</v>
      </c>
      <c r="B11" s="6" t="s">
        <v>76</v>
      </c>
      <c r="C11" s="8">
        <v>0</v>
      </c>
      <c r="D11" s="8">
        <v>0</v>
      </c>
      <c r="E11" s="8">
        <f>D11*7</f>
        <v>0</v>
      </c>
      <c r="F11" s="8">
        <v>0</v>
      </c>
      <c r="G11" s="8">
        <v>0</v>
      </c>
      <c r="H11" s="8">
        <v>300</v>
      </c>
      <c r="I11" s="8"/>
      <c r="J11" s="8"/>
      <c r="K11" s="8"/>
      <c r="L11" s="8"/>
      <c r="M11" s="8">
        <v>300</v>
      </c>
      <c r="N11" s="8">
        <v>300</v>
      </c>
      <c r="O11" s="14"/>
    </row>
    <row r="12" spans="1:15" x14ac:dyDescent="0.25">
      <c r="A12" s="6">
        <v>5</v>
      </c>
      <c r="B12" s="6" t="s">
        <v>77</v>
      </c>
      <c r="C12" s="8">
        <v>0</v>
      </c>
      <c r="D12" s="8">
        <v>0</v>
      </c>
      <c r="E12" s="8">
        <f>D12*7</f>
        <v>0</v>
      </c>
      <c r="F12" s="8">
        <v>0.14799999999999999</v>
      </c>
      <c r="G12" s="8">
        <v>0.16300000000000001</v>
      </c>
      <c r="H12" s="8">
        <v>1.7509999999999999</v>
      </c>
      <c r="I12" s="8">
        <v>0.74</v>
      </c>
      <c r="J12" s="8">
        <v>1.4470000000000001</v>
      </c>
      <c r="K12" s="8">
        <v>1.7999999999999999E-2</v>
      </c>
      <c r="L12" s="8">
        <v>1.5549999999999999</v>
      </c>
      <c r="M12" s="8">
        <v>5.8220000000000001</v>
      </c>
      <c r="N12" s="8">
        <v>5.8220000000000001</v>
      </c>
      <c r="O12" s="14"/>
    </row>
    <row r="13" spans="1:15" x14ac:dyDescent="0.25">
      <c r="A13" s="6">
        <v>6</v>
      </c>
      <c r="B13" s="6" t="s">
        <v>78</v>
      </c>
      <c r="C13" s="8"/>
      <c r="D13" s="8"/>
      <c r="E13" s="8">
        <v>0</v>
      </c>
      <c r="F13" s="8"/>
      <c r="G13" s="8"/>
      <c r="H13" s="8"/>
      <c r="I13" s="8"/>
      <c r="J13" s="8"/>
      <c r="K13" s="8"/>
      <c r="L13" s="8"/>
      <c r="M13" s="8">
        <v>0</v>
      </c>
      <c r="N13" s="6"/>
      <c r="O13" s="14"/>
    </row>
    <row r="14" spans="1:15" s="1" customFormat="1" x14ac:dyDescent="0.25">
      <c r="A14" s="7">
        <v>7</v>
      </c>
      <c r="B14" s="7" t="s">
        <v>79</v>
      </c>
      <c r="C14" s="10">
        <f>SUM(C10:C13)</f>
        <v>1254274</v>
      </c>
      <c r="D14" s="10">
        <f t="shared" ref="D14:G14" si="0">SUM(D10:D13)</f>
        <v>104523</v>
      </c>
      <c r="E14" s="10">
        <f t="shared" si="0"/>
        <v>731661</v>
      </c>
      <c r="F14" s="11">
        <f t="shared" si="0"/>
        <v>170.148</v>
      </c>
      <c r="G14" s="11">
        <f t="shared" si="0"/>
        <v>220.16300000000001</v>
      </c>
      <c r="H14" s="11">
        <f t="shared" ref="H14" si="1">SUM(H10:H13)</f>
        <v>421.75099999999998</v>
      </c>
      <c r="I14" s="11">
        <f t="shared" ref="I14" si="2">SUM(I10:I13)</f>
        <v>120.74</v>
      </c>
      <c r="J14" s="11">
        <f t="shared" ref="J14" si="3">SUM(J10:J13)</f>
        <v>201.447</v>
      </c>
      <c r="K14" s="11">
        <v>1.7999999999999999E-2</v>
      </c>
      <c r="L14" s="11">
        <f t="shared" ref="L14" si="4">SUM(L10:L13)</f>
        <v>201.55500000000001</v>
      </c>
      <c r="M14" s="11">
        <f>SUM(M10:M13)</f>
        <v>1335.8219999999999</v>
      </c>
      <c r="N14" s="11">
        <v>604.16200000000003</v>
      </c>
      <c r="O14" s="14"/>
    </row>
    <row r="15" spans="1:15" s="1" customFormat="1" x14ac:dyDescent="0.25">
      <c r="A15" s="7">
        <v>8</v>
      </c>
      <c r="B15" s="7" t="s">
        <v>80</v>
      </c>
      <c r="C15" s="10">
        <f>SUM(C8,C14)</f>
        <v>1254274</v>
      </c>
      <c r="D15" s="10">
        <f t="shared" ref="D15:M15" si="5">SUM(D8,D14)</f>
        <v>104523</v>
      </c>
      <c r="E15" s="10">
        <f t="shared" si="5"/>
        <v>731661</v>
      </c>
      <c r="F15" s="11">
        <f t="shared" si="5"/>
        <v>441.80999999999995</v>
      </c>
      <c r="G15" s="11">
        <f t="shared" si="5"/>
        <v>486.88100000000003</v>
      </c>
      <c r="H15" s="11">
        <f t="shared" si="5"/>
        <v>718.39400000000001</v>
      </c>
      <c r="I15" s="11">
        <f t="shared" si="5"/>
        <v>474.71199999999999</v>
      </c>
      <c r="J15" s="11">
        <f t="shared" si="5"/>
        <v>534.23199999999997</v>
      </c>
      <c r="K15" s="11">
        <f t="shared" si="5"/>
        <v>281.238</v>
      </c>
      <c r="L15" s="11">
        <f t="shared" si="5"/>
        <v>376.25</v>
      </c>
      <c r="M15" s="11">
        <f t="shared" si="5"/>
        <v>1607.4839999999999</v>
      </c>
      <c r="N15" s="11">
        <v>875.82399999999996</v>
      </c>
      <c r="O15" s="14"/>
    </row>
    <row r="16" spans="1:15" x14ac:dyDescent="0.25">
      <c r="A16" s="6">
        <v>9</v>
      </c>
      <c r="B16" s="7" t="s">
        <v>82</v>
      </c>
      <c r="C16" s="9"/>
      <c r="D16" s="9"/>
      <c r="E16" s="9">
        <v>0</v>
      </c>
      <c r="F16" s="8"/>
      <c r="G16" s="8"/>
      <c r="H16" s="8"/>
      <c r="I16" s="8"/>
      <c r="J16" s="8"/>
      <c r="K16" s="8"/>
      <c r="L16" s="8"/>
      <c r="M16" s="8"/>
      <c r="N16" s="8"/>
      <c r="O16" s="14"/>
    </row>
    <row r="17" spans="1:15" x14ac:dyDescent="0.25">
      <c r="A17" s="6">
        <v>10</v>
      </c>
      <c r="B17" s="6" t="s">
        <v>83</v>
      </c>
      <c r="C17" s="8">
        <v>0</v>
      </c>
      <c r="D17" s="8">
        <v>0</v>
      </c>
      <c r="E17" s="8">
        <v>0</v>
      </c>
      <c r="F17" s="8">
        <v>32.959000000000003</v>
      </c>
      <c r="G17" s="8">
        <v>40.234000000000002</v>
      </c>
      <c r="H17" s="8">
        <v>190.89099999999999</v>
      </c>
      <c r="I17" s="8">
        <v>71.927000000000007</v>
      </c>
      <c r="J17" s="8">
        <v>72.171999999999997</v>
      </c>
      <c r="K17" s="8">
        <v>0</v>
      </c>
      <c r="L17" s="8"/>
      <c r="M17" s="8">
        <v>408.18700000000001</v>
      </c>
      <c r="N17" s="8">
        <v>-408.18700000000001</v>
      </c>
      <c r="O17" s="14"/>
    </row>
    <row r="18" spans="1:15" x14ac:dyDescent="0.25">
      <c r="A18" s="6">
        <v>11</v>
      </c>
      <c r="B18" s="6" t="s">
        <v>84</v>
      </c>
      <c r="C18" s="9">
        <v>217450</v>
      </c>
      <c r="D18" s="9">
        <v>181208</v>
      </c>
      <c r="E18" s="9">
        <f>D18*7</f>
        <v>1268456</v>
      </c>
      <c r="F18" s="8">
        <v>0</v>
      </c>
      <c r="G18" s="8">
        <v>0</v>
      </c>
      <c r="H18" s="8">
        <v>113.53100000000001</v>
      </c>
      <c r="I18" s="8">
        <v>0</v>
      </c>
      <c r="J18" s="8">
        <v>13.156000000000001</v>
      </c>
      <c r="K18" s="8">
        <v>6.5430000000000001</v>
      </c>
      <c r="L18" s="8">
        <v>4.9909999999999997</v>
      </c>
      <c r="M18" s="8">
        <v>138.221</v>
      </c>
      <c r="N18" s="8">
        <v>138.221</v>
      </c>
      <c r="O18" s="14"/>
    </row>
    <row r="19" spans="1:15" x14ac:dyDescent="0.25">
      <c r="A19" s="6">
        <v>12</v>
      </c>
      <c r="B19" s="6" t="s">
        <v>85</v>
      </c>
      <c r="C19" s="8">
        <v>0</v>
      </c>
      <c r="D19" s="8">
        <v>0</v>
      </c>
      <c r="E19" s="8">
        <v>0</v>
      </c>
      <c r="F19" s="8">
        <v>142.13300000000001</v>
      </c>
      <c r="G19" s="8">
        <v>150</v>
      </c>
      <c r="H19" s="8"/>
      <c r="I19" s="8"/>
      <c r="J19" s="8"/>
      <c r="K19" s="8"/>
      <c r="L19" s="8"/>
      <c r="M19" s="8">
        <v>292.13299999999998</v>
      </c>
      <c r="N19" s="8">
        <v>-292.13299999999998</v>
      </c>
      <c r="O19" s="14"/>
    </row>
    <row r="20" spans="1:15" x14ac:dyDescent="0.25">
      <c r="A20" s="6">
        <v>13</v>
      </c>
      <c r="B20" s="6" t="s">
        <v>86</v>
      </c>
      <c r="C20" s="8">
        <v>0</v>
      </c>
      <c r="D20" s="8">
        <v>0</v>
      </c>
      <c r="E20" s="8">
        <v>0</v>
      </c>
      <c r="F20" s="8"/>
      <c r="G20" s="8"/>
      <c r="H20" s="8"/>
      <c r="I20" s="8"/>
      <c r="J20" s="8"/>
      <c r="K20" s="8"/>
      <c r="L20" s="8"/>
      <c r="M20" s="8">
        <v>0</v>
      </c>
      <c r="N20" s="6"/>
      <c r="O20" s="14"/>
    </row>
    <row r="21" spans="1:15" x14ac:dyDescent="0.25">
      <c r="A21" s="6">
        <v>14</v>
      </c>
      <c r="B21" s="6" t="s">
        <v>87</v>
      </c>
      <c r="C21" s="8">
        <v>0</v>
      </c>
      <c r="D21" s="8">
        <v>0</v>
      </c>
      <c r="E21" s="8">
        <v>0</v>
      </c>
      <c r="F21" s="8"/>
      <c r="G21" s="8"/>
      <c r="H21" s="8">
        <v>60</v>
      </c>
      <c r="I21" s="8">
        <v>70</v>
      </c>
      <c r="J21" s="8">
        <v>145</v>
      </c>
      <c r="K21" s="8">
        <v>100</v>
      </c>
      <c r="L21" s="8">
        <v>100</v>
      </c>
      <c r="M21" s="8">
        <v>475</v>
      </c>
      <c r="N21" s="8">
        <v>-475</v>
      </c>
      <c r="O21" s="14"/>
    </row>
    <row r="22" spans="1:15" x14ac:dyDescent="0.25">
      <c r="A22" s="6">
        <v>15</v>
      </c>
      <c r="B22" s="6" t="s">
        <v>88</v>
      </c>
      <c r="C22" s="8"/>
      <c r="D22" s="8"/>
      <c r="E22" s="8">
        <v>0</v>
      </c>
      <c r="F22" s="8"/>
      <c r="G22" s="8"/>
      <c r="H22" s="8"/>
      <c r="I22" s="8"/>
      <c r="J22" s="8"/>
      <c r="K22" s="8"/>
      <c r="L22" s="8"/>
      <c r="M22" s="8"/>
      <c r="N22" s="8">
        <v>0</v>
      </c>
      <c r="O22" s="14"/>
    </row>
    <row r="23" spans="1:15" x14ac:dyDescent="0.25">
      <c r="A23" s="6">
        <v>16</v>
      </c>
      <c r="B23" s="6" t="s">
        <v>89</v>
      </c>
      <c r="C23" s="8"/>
      <c r="D23" s="8"/>
      <c r="E23" s="8">
        <v>0</v>
      </c>
      <c r="F23" s="8"/>
      <c r="G23" s="8"/>
      <c r="H23" s="8"/>
      <c r="I23" s="8"/>
      <c r="J23" s="8"/>
      <c r="K23" s="8"/>
      <c r="L23" s="8">
        <v>0.624</v>
      </c>
      <c r="M23" s="8">
        <v>0.624</v>
      </c>
      <c r="N23" s="8">
        <v>-0.624</v>
      </c>
      <c r="O23" s="14"/>
    </row>
    <row r="24" spans="1:15" x14ac:dyDescent="0.25">
      <c r="A24" s="6">
        <v>17</v>
      </c>
      <c r="B24" s="6" t="s">
        <v>90</v>
      </c>
      <c r="C24" s="8">
        <v>0</v>
      </c>
      <c r="D24" s="8">
        <v>0</v>
      </c>
      <c r="E24" s="8">
        <v>0</v>
      </c>
      <c r="F24" s="8"/>
      <c r="G24" s="8"/>
      <c r="H24" s="8"/>
      <c r="I24" s="8"/>
      <c r="J24" s="8">
        <v>22.684000000000001</v>
      </c>
      <c r="K24" s="8"/>
      <c r="L24" s="8"/>
      <c r="M24" s="8">
        <v>22.684000000000001</v>
      </c>
      <c r="N24" s="8">
        <v>-22.684000000000001</v>
      </c>
      <c r="O24" s="14"/>
    </row>
    <row r="25" spans="1:15" s="1" customFormat="1" x14ac:dyDescent="0.25">
      <c r="A25" s="7">
        <v>18</v>
      </c>
      <c r="B25" s="7" t="s">
        <v>91</v>
      </c>
      <c r="C25" s="10">
        <f>SUM(C17:C24)</f>
        <v>217450</v>
      </c>
      <c r="D25" s="10">
        <f t="shared" ref="D25:M25" si="6">SUM(D17:D24)</f>
        <v>181208</v>
      </c>
      <c r="E25" s="10">
        <f t="shared" si="6"/>
        <v>1268456</v>
      </c>
      <c r="F25" s="11">
        <f t="shared" si="6"/>
        <v>175.09200000000001</v>
      </c>
      <c r="G25" s="11">
        <f t="shared" si="6"/>
        <v>190.23400000000001</v>
      </c>
      <c r="H25" s="11">
        <f t="shared" si="6"/>
        <v>364.42200000000003</v>
      </c>
      <c r="I25" s="11">
        <f t="shared" si="6"/>
        <v>141.92700000000002</v>
      </c>
      <c r="J25" s="11">
        <f t="shared" si="6"/>
        <v>253.012</v>
      </c>
      <c r="K25" s="11">
        <f t="shared" si="6"/>
        <v>106.54300000000001</v>
      </c>
      <c r="L25" s="11">
        <f t="shared" si="6"/>
        <v>105.61499999999999</v>
      </c>
      <c r="M25" s="11">
        <f t="shared" si="6"/>
        <v>1336.8489999999999</v>
      </c>
      <c r="N25" s="8">
        <v>-68.391999999999996</v>
      </c>
      <c r="O25" s="14"/>
    </row>
    <row r="26" spans="1:15" s="1" customFormat="1" x14ac:dyDescent="0.25">
      <c r="A26" s="7">
        <v>19</v>
      </c>
      <c r="B26" s="7" t="s">
        <v>92</v>
      </c>
      <c r="C26" s="10">
        <f>C15-C25</f>
        <v>1036824</v>
      </c>
      <c r="D26" s="10">
        <f t="shared" ref="D26:M26" si="7">D15-D25</f>
        <v>-76685</v>
      </c>
      <c r="E26" s="10">
        <f t="shared" si="7"/>
        <v>-536795</v>
      </c>
      <c r="F26" s="11">
        <f t="shared" si="7"/>
        <v>266.71799999999996</v>
      </c>
      <c r="G26" s="11">
        <f t="shared" si="7"/>
        <v>296.64700000000005</v>
      </c>
      <c r="H26" s="11">
        <f t="shared" si="7"/>
        <v>353.97199999999998</v>
      </c>
      <c r="I26" s="11">
        <f t="shared" si="7"/>
        <v>332.78499999999997</v>
      </c>
      <c r="J26" s="11">
        <f t="shared" si="7"/>
        <v>281.21999999999997</v>
      </c>
      <c r="K26" s="11">
        <f t="shared" si="7"/>
        <v>174.69499999999999</v>
      </c>
      <c r="L26" s="11">
        <f t="shared" si="7"/>
        <v>270.63499999999999</v>
      </c>
      <c r="M26" s="11">
        <f t="shared" si="7"/>
        <v>270.63499999999999</v>
      </c>
      <c r="N26" s="11">
        <v>-807.43200000000002</v>
      </c>
      <c r="O26" s="14"/>
    </row>
    <row r="27" spans="1:15" x14ac:dyDescent="0.25">
      <c r="N27" s="1"/>
    </row>
    <row r="29" spans="1:15" x14ac:dyDescent="0.25">
      <c r="A29" s="12" t="s">
        <v>93</v>
      </c>
    </row>
    <row r="30" spans="1:15" x14ac:dyDescent="0.25">
      <c r="A30" s="142" t="s">
        <v>105</v>
      </c>
      <c r="B30" s="142"/>
      <c r="C30" s="142"/>
      <c r="D30" s="142"/>
      <c r="E30" s="142"/>
      <c r="F30" s="142"/>
      <c r="G30" s="142"/>
      <c r="H30" s="142"/>
      <c r="I30" s="142"/>
      <c r="J30" s="142"/>
      <c r="K30" s="142"/>
    </row>
    <row r="31" spans="1:15" x14ac:dyDescent="0.25">
      <c r="A31" s="4"/>
      <c r="B31" s="5" t="s">
        <v>72</v>
      </c>
      <c r="C31" s="3" t="s">
        <v>94</v>
      </c>
      <c r="D31" s="4"/>
      <c r="E31" s="4"/>
      <c r="F31" s="4"/>
      <c r="G31" s="4"/>
      <c r="H31" s="4"/>
      <c r="I31" s="4"/>
      <c r="J31" s="4"/>
      <c r="K31" s="4"/>
    </row>
    <row r="32" spans="1:15" x14ac:dyDescent="0.25">
      <c r="A32" s="4"/>
      <c r="B32" s="6" t="s">
        <v>95</v>
      </c>
      <c r="C32" s="8">
        <v>300</v>
      </c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4"/>
      <c r="B33" s="6" t="s">
        <v>96</v>
      </c>
      <c r="C33" s="8">
        <v>1993.3579999999999</v>
      </c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4"/>
      <c r="B34" s="6" t="s">
        <v>97</v>
      </c>
      <c r="C34" s="8">
        <v>200</v>
      </c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4"/>
      <c r="B35" s="7" t="s">
        <v>98</v>
      </c>
      <c r="C35" s="13">
        <f>SUM(C32:C34)</f>
        <v>2493.3580000000002</v>
      </c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142" t="s">
        <v>106</v>
      </c>
      <c r="B37" s="142"/>
      <c r="C37" s="142"/>
      <c r="D37" s="142"/>
      <c r="E37" s="142"/>
      <c r="F37" s="4"/>
      <c r="G37" s="4"/>
      <c r="H37" s="4"/>
      <c r="I37" s="4"/>
      <c r="J37" s="4"/>
      <c r="K37" s="4"/>
    </row>
    <row r="38" spans="1:11" x14ac:dyDescent="0.25">
      <c r="A38" s="4"/>
      <c r="B38" s="7" t="s">
        <v>99</v>
      </c>
      <c r="C38" s="3" t="s">
        <v>94</v>
      </c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4"/>
      <c r="B39" s="6" t="s">
        <v>100</v>
      </c>
      <c r="C39" s="8">
        <v>706.47</v>
      </c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4"/>
      <c r="B40" s="6" t="s">
        <v>101</v>
      </c>
      <c r="C40" s="8">
        <v>104.815</v>
      </c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4"/>
      <c r="B41" s="6" t="s">
        <v>102</v>
      </c>
      <c r="C41" s="8">
        <f>SUM(C39:C40)</f>
        <v>811.28500000000008</v>
      </c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4"/>
      <c r="B42" s="6" t="s">
        <v>103</v>
      </c>
      <c r="C42" s="8">
        <v>408.18700000000001</v>
      </c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4"/>
      <c r="B43" s="7" t="s">
        <v>104</v>
      </c>
      <c r="C43" s="11">
        <f>SUM(C41:C42)</f>
        <v>1219.4720000000002</v>
      </c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</sheetData>
  <mergeCells count="17">
    <mergeCell ref="A1:O1"/>
    <mergeCell ref="A2:O2"/>
    <mergeCell ref="A3:O3"/>
    <mergeCell ref="B4:B7"/>
    <mergeCell ref="A4:A7"/>
    <mergeCell ref="C4:E4"/>
    <mergeCell ref="F4:F5"/>
    <mergeCell ref="G4:G5"/>
    <mergeCell ref="H4:H5"/>
    <mergeCell ref="I4:I5"/>
    <mergeCell ref="J4:J5"/>
    <mergeCell ref="N4:O4"/>
    <mergeCell ref="A30:K30"/>
    <mergeCell ref="A37:E37"/>
    <mergeCell ref="K4:K5"/>
    <mergeCell ref="L4:L5"/>
    <mergeCell ref="M4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Federally Collected Revenue</vt:lpstr>
      <vt:lpstr>Fed. Income &amp; Distribution June</vt:lpstr>
      <vt:lpstr>Allocation of FGN's Share</vt:lpstr>
      <vt:lpstr>Consolidated Income &amp; Disburse</vt:lpstr>
      <vt:lpstr>TSA- SUB REC ACCT</vt:lpstr>
      <vt:lpstr>FGN Capital Devt. Fund Account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</dc:creator>
  <cp:lastModifiedBy>Yemi Kale</cp:lastModifiedBy>
  <dcterms:created xsi:type="dcterms:W3CDTF">2017-09-28T08:57:15Z</dcterms:created>
  <dcterms:modified xsi:type="dcterms:W3CDTF">2017-09-29T16:57:56Z</dcterms:modified>
</cp:coreProperties>
</file>